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Website &amp; Brochures\INDICATORS\LABOR FORCE and EMPLOYMENT\Employment\2025\"/>
    </mc:Choice>
  </mc:AlternateContent>
  <xr:revisionPtr revIDLastSave="0" documentId="8_{71931A81-FCD5-4864-985A-E0A91E67239A}" xr6:coauthVersionLast="47" xr6:coauthVersionMax="47" xr10:uidLastSave="{00000000-0000-0000-0000-000000000000}"/>
  <bookViews>
    <workbookView xWindow="-28920" yWindow="-60" windowWidth="29040" windowHeight="15720" xr2:uid="{00000000-000D-0000-FFFF-FFFF00000000}"/>
  </bookViews>
  <sheets>
    <sheet name=".04b" sheetId="1" r:id="rId1"/>
    <sheet name="Sheet1" sheetId="2" r:id="rId2"/>
  </sheets>
  <externalReferences>
    <externalReference r:id="rId3"/>
  </externalReferences>
  <definedNames>
    <definedName name="_xlnm.Print_Area" localSheetId="0">'.04b'!$A$1:$L$77</definedName>
    <definedName name="Recover">[1]Macro1!$A$71</definedName>
    <definedName name="TableName">"Dummy"</definedName>
    <definedName name="Z_2C045F60_6AB2_44F0_B91E_AB5C1A883BD2_.wvu.PrintArea" localSheetId="0" hidden="1">'.04b'!$A$1:$J$77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2" l="1"/>
  <c r="C96" i="2" l="1"/>
  <c r="C93" i="2"/>
  <c r="C90" i="2"/>
  <c r="C87" i="2"/>
  <c r="C84" i="2"/>
  <c r="C81" i="2"/>
  <c r="C78" i="2"/>
  <c r="C75" i="2"/>
  <c r="C72" i="2"/>
  <c r="C69" i="2"/>
  <c r="C63" i="2"/>
  <c r="C60" i="2"/>
  <c r="C57" i="2"/>
  <c r="C54" i="2"/>
  <c r="C51" i="2"/>
  <c r="C48" i="2"/>
  <c r="C45" i="2"/>
  <c r="C36" i="2"/>
  <c r="C35" i="2"/>
  <c r="C32" i="2"/>
  <c r="C95" i="2"/>
  <c r="C94" i="2"/>
  <c r="C92" i="2"/>
  <c r="C91" i="2"/>
  <c r="C89" i="2"/>
  <c r="C88" i="2"/>
  <c r="C86" i="2"/>
  <c r="C85" i="2"/>
  <c r="C83" i="2"/>
  <c r="C82" i="2"/>
  <c r="C80" i="2"/>
  <c r="C79" i="2"/>
  <c r="C77" i="2"/>
  <c r="C76" i="2"/>
  <c r="C74" i="2"/>
  <c r="C73" i="2"/>
  <c r="C71" i="2"/>
  <c r="C70" i="2"/>
  <c r="C68" i="2"/>
  <c r="C67" i="2"/>
  <c r="C65" i="2"/>
  <c r="C64" i="2"/>
  <c r="C62" i="2"/>
  <c r="C61" i="2"/>
  <c r="C59" i="2"/>
  <c r="C58" i="2"/>
  <c r="C56" i="2"/>
  <c r="C55" i="2"/>
  <c r="C53" i="2"/>
  <c r="C52" i="2"/>
  <c r="C50" i="2"/>
  <c r="C49" i="2"/>
  <c r="C47" i="2"/>
  <c r="C46" i="2"/>
  <c r="C44" i="2"/>
  <c r="C43" i="2"/>
  <c r="C41" i="2"/>
  <c r="C40" i="2"/>
  <c r="C37" i="2"/>
  <c r="C34" i="2"/>
  <c r="N74" i="1" l="1"/>
  <c r="N68" i="1"/>
  <c r="N65" i="1"/>
  <c r="N62" i="1"/>
  <c r="N59" i="1"/>
  <c r="N56" i="1"/>
  <c r="N53" i="1"/>
  <c r="N50" i="1"/>
  <c r="N47" i="1"/>
  <c r="N44" i="1"/>
  <c r="N41" i="1"/>
  <c r="N38" i="1"/>
  <c r="N35" i="1"/>
  <c r="N32" i="1"/>
  <c r="N29" i="1"/>
  <c r="N26" i="1"/>
  <c r="N23" i="1"/>
  <c r="N18" i="1"/>
  <c r="N20" i="1"/>
  <c r="N19" i="1"/>
  <c r="N16" i="1"/>
  <c r="N17" i="1"/>
  <c r="N14" i="1"/>
  <c r="F18" i="1" l="1"/>
  <c r="F17" i="1"/>
  <c r="F16" i="1"/>
  <c r="F15" i="1"/>
  <c r="D10" i="1"/>
</calcChain>
</file>

<file path=xl/sharedStrings.xml><?xml version="1.0" encoding="utf-8"?>
<sst xmlns="http://schemas.openxmlformats.org/spreadsheetml/2006/main" count="179" uniqueCount="53">
  <si>
    <t>Industry</t>
  </si>
  <si>
    <t>Total</t>
  </si>
  <si>
    <t>Agriculture and Fishing</t>
  </si>
  <si>
    <t xml:space="preserve">     Caymanian</t>
  </si>
  <si>
    <t xml:space="preserve">     Non-Caymanian</t>
  </si>
  <si>
    <t xml:space="preserve">Manufacturing, Mining and Quarrying </t>
  </si>
  <si>
    <t>Electricity, Gas, Steam and Air Conditioning Supply, Water Supply and Sewerage</t>
  </si>
  <si>
    <t>Construction</t>
  </si>
  <si>
    <t>Wholesale and Retail</t>
  </si>
  <si>
    <t xml:space="preserve">Accommodation </t>
  </si>
  <si>
    <t>Restaurants and Mobile Food Services Activities</t>
  </si>
  <si>
    <t>Transportation and Storage</t>
  </si>
  <si>
    <t>Information and Communication</t>
  </si>
  <si>
    <t>Financial Services</t>
  </si>
  <si>
    <t xml:space="preserve">Real Estate Activities </t>
  </si>
  <si>
    <t>Professional, Scientific and Technical activities</t>
  </si>
  <si>
    <t>Administrative and Support Service Activities</t>
  </si>
  <si>
    <t>General Public Administration Activities</t>
  </si>
  <si>
    <t>Education</t>
  </si>
  <si>
    <t>Human Health and Social Work Activities</t>
  </si>
  <si>
    <t>Arts, Entertainment and Recreation</t>
  </si>
  <si>
    <t>Other Service Activities</t>
  </si>
  <si>
    <t>Activities of households as employers</t>
  </si>
  <si>
    <t>Extra-territorial organizations</t>
  </si>
  <si>
    <t>DK/NS</t>
  </si>
  <si>
    <t>Caymanian</t>
  </si>
  <si>
    <t>PR-WRW</t>
  </si>
  <si>
    <t>Non Caymanian</t>
  </si>
  <si>
    <t>#</t>
  </si>
  <si>
    <t>%</t>
  </si>
  <si>
    <t>Agriculture, forestry and fishing</t>
  </si>
  <si>
    <t>Mining and quarrying</t>
  </si>
  <si>
    <t>Manufacturing</t>
  </si>
  <si>
    <t>Electricity, gas, steam and air conditioning supply</t>
  </si>
  <si>
    <t>Water supply; sewerage, waste management and remediation activities</t>
  </si>
  <si>
    <t>Wholesale and retail trade; repair of motor vehicles and motorcycles</t>
  </si>
  <si>
    <t>Transportation and storage</t>
  </si>
  <si>
    <t>Accommodation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</si>
  <si>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</si>
  <si>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</si>
  <si>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</si>
  <si>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</si>
  <si>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</si>
  <si>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</si>
  <si>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Human health and social work activities</t>
  </si>
  <si>
    <t>Arts, entertainment and recreation</t>
  </si>
  <si>
    <t>Other service activities</t>
  </si>
  <si>
    <t>Not Stated</t>
  </si>
  <si>
    <t>Manufacturing, Mining and quarrying</t>
  </si>
  <si>
    <t>Activities of extraterritorial organizations and bodies</t>
  </si>
  <si>
    <t>…</t>
  </si>
  <si>
    <t>Employment by Industry and Status, 2015 - 2025</t>
  </si>
  <si>
    <r>
      <rPr>
        <b/>
        <sz val="10"/>
        <rFont val="Arial"/>
        <family val="2"/>
      </rPr>
      <t>Source:</t>
    </r>
    <r>
      <rPr>
        <sz val="10"/>
        <rFont val="Arial"/>
        <family val="2"/>
      </rPr>
      <t xml:space="preserve"> Labour Force Surveys 2015-2025, Census 2021, Economics and Statistics Office (ESO)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</si>
</sst>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"/>
    <numFmt numFmtId="167" formatCode="###0"/>
  </numFmts>
  <fonts count="11" x14ac:knownFonts="1"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Book Antiqua"/>
      <family val="1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8"/>
      <name val="Arial"/>
      <family val="2"/>
    </font>
    <font>
      <sz val="10"/>
      <name val="Arial"/>
    </font>
    <font>
      <sz val="9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9" fillId="0" borderId="0"/>
  </cellStyleXfs>
  <cellXfs count="50">
    <xf numFmtId="0" fontId="0" fillId="0" borderId="0" xfId="0"/>
    <xf numFmtId="0" fontId="0" fillId="0" borderId="0" xfId="0" applyAlignment="1">
      <alignment horizontal="left" vertical="top"/>
    </xf>
    <xf numFmtId="0" fontId="4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164" fontId="1" fillId="0" borderId="0" xfId="1" applyNumberFormat="1" applyFont="1" applyFill="1" applyBorder="1" applyAlignment="1">
      <alignment vertical="center"/>
    </xf>
    <xf numFmtId="164" fontId="6" fillId="0" borderId="0" xfId="1" applyNumberFormat="1" applyFont="1" applyFill="1" applyAlignment="1">
      <alignment vertical="center"/>
    </xf>
    <xf numFmtId="164" fontId="0" fillId="0" borderId="0" xfId="1" applyNumberFormat="1" applyFont="1" applyFill="1" applyBorder="1" applyAlignment="1">
      <alignment vertical="center"/>
    </xf>
    <xf numFmtId="0" fontId="0" fillId="0" borderId="0" xfId="0" applyAlignment="1">
      <alignment vertical="center" wrapText="1"/>
    </xf>
    <xf numFmtId="164" fontId="4" fillId="0" borderId="0" xfId="1" applyNumberFormat="1" applyFont="1" applyFill="1" applyBorder="1" applyAlignment="1">
      <alignment vertical="center"/>
    </xf>
    <xf numFmtId="0" fontId="0" fillId="0" borderId="3" xfId="0" applyBorder="1" applyAlignment="1">
      <alignment vertical="center" wrapText="1"/>
    </xf>
    <xf numFmtId="164" fontId="0" fillId="0" borderId="3" xfId="1" applyNumberFormat="1" applyFont="1" applyFill="1" applyBorder="1" applyAlignment="1">
      <alignment vertical="center"/>
    </xf>
    <xf numFmtId="164" fontId="0" fillId="0" borderId="0" xfId="1" applyNumberFormat="1" applyFont="1" applyFill="1" applyAlignment="1">
      <alignment vertical="center"/>
    </xf>
    <xf numFmtId="0" fontId="3" fillId="0" borderId="0" xfId="0" applyFont="1" applyAlignment="1">
      <alignment horizontal="left"/>
    </xf>
    <xf numFmtId="164" fontId="4" fillId="0" borderId="0" xfId="2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164" fontId="7" fillId="2" borderId="0" xfId="1" applyNumberFormat="1" applyFont="1" applyFill="1" applyBorder="1"/>
    <xf numFmtId="165" fontId="7" fillId="2" borderId="0" xfId="1" applyNumberFormat="1" applyFont="1" applyFill="1" applyBorder="1"/>
    <xf numFmtId="0" fontId="0" fillId="2" borderId="0" xfId="0" applyFill="1"/>
    <xf numFmtId="164" fontId="0" fillId="2" borderId="0" xfId="1" applyNumberFormat="1" applyFont="1" applyFill="1" applyBorder="1"/>
    <xf numFmtId="165" fontId="0" fillId="2" borderId="0" xfId="1" applyNumberFormat="1" applyFont="1" applyFill="1" applyBorder="1"/>
    <xf numFmtId="164" fontId="0" fillId="2" borderId="0" xfId="1" applyNumberFormat="1" applyFont="1" applyFill="1" applyBorder="1" applyAlignment="1">
      <alignment horizontal="right"/>
    </xf>
    <xf numFmtId="165" fontId="0" fillId="2" borderId="0" xfId="1" applyNumberFormat="1" applyFont="1" applyFill="1" applyBorder="1" applyAlignment="1">
      <alignment horizontal="right"/>
    </xf>
    <xf numFmtId="0" fontId="0" fillId="2" borderId="3" xfId="0" applyFill="1" applyBorder="1"/>
    <xf numFmtId="0" fontId="7" fillId="2" borderId="1" xfId="0" applyFont="1" applyFill="1" applyBorder="1" applyAlignment="1">
      <alignment horizontal="center"/>
    </xf>
    <xf numFmtId="0" fontId="8" fillId="2" borderId="0" xfId="0" applyFont="1" applyFill="1"/>
    <xf numFmtId="164" fontId="4" fillId="2" borderId="0" xfId="1" applyNumberFormat="1" applyFont="1" applyFill="1" applyBorder="1" applyAlignment="1">
      <alignment horizontal="right"/>
    </xf>
    <xf numFmtId="164" fontId="4" fillId="0" borderId="0" xfId="0" applyNumberFormat="1" applyFont="1"/>
    <xf numFmtId="166" fontId="0" fillId="2" borderId="0" xfId="0" applyNumberFormat="1" applyFill="1"/>
    <xf numFmtId="0" fontId="0" fillId="0" borderId="0" xfId="0" applyAlignment="1">
      <alignment horizontal="right"/>
    </xf>
    <xf numFmtId="0" fontId="1" fillId="0" borderId="1" xfId="0" applyFont="1" applyBorder="1" applyAlignment="1">
      <alignment horizontal="right" vertical="center"/>
    </xf>
    <xf numFmtId="164" fontId="0" fillId="0" borderId="0" xfId="1" applyNumberFormat="1" applyFont="1" applyFill="1" applyBorder="1" applyAlignment="1">
      <alignment horizontal="right" vertical="center"/>
    </xf>
    <xf numFmtId="164" fontId="1" fillId="0" borderId="0" xfId="1" applyNumberFormat="1" applyFont="1" applyFill="1" applyBorder="1" applyAlignment="1">
      <alignment horizontal="right" vertical="center"/>
    </xf>
    <xf numFmtId="164" fontId="4" fillId="0" borderId="0" xfId="1" applyNumberFormat="1" applyFont="1" applyFill="1" applyBorder="1" applyAlignment="1">
      <alignment horizontal="right" vertical="center"/>
    </xf>
    <xf numFmtId="164" fontId="0" fillId="0" borderId="3" xfId="1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10" fillId="0" borderId="0" xfId="10" applyFont="1" applyBorder="1" applyAlignment="1">
      <alignment vertical="top" wrapText="1"/>
    </xf>
    <xf numFmtId="0" fontId="0" fillId="0" borderId="0" xfId="0" applyBorder="1"/>
    <xf numFmtId="0" fontId="10" fillId="0" borderId="0" xfId="10" applyFont="1" applyBorder="1" applyAlignment="1">
      <alignment wrapText="1"/>
    </xf>
    <xf numFmtId="167" fontId="10" fillId="0" borderId="0" xfId="10" applyNumberFormat="1" applyFont="1" applyBorder="1" applyAlignment="1">
      <alignment horizontal="right" vertical="top"/>
    </xf>
    <xf numFmtId="0" fontId="0" fillId="0" borderId="0" xfId="0" applyBorder="1" applyAlignment="1"/>
    <xf numFmtId="167" fontId="0" fillId="0" borderId="0" xfId="0" applyNumberFormat="1" applyBorder="1" applyAlignment="1"/>
    <xf numFmtId="0" fontId="5" fillId="0" borderId="3" xfId="0" applyFont="1" applyBorder="1" applyAlignment="1">
      <alignment horizontal="center"/>
    </xf>
  </cellXfs>
  <cellStyles count="11">
    <cellStyle name="Comma" xfId="1" builtinId="3"/>
    <cellStyle name="Comma 2" xfId="3" xr:uid="{00000000-0005-0000-0000-000001000000}"/>
    <cellStyle name="Comma 2 2" xfId="2" xr:uid="{00000000-0005-0000-0000-000002000000}"/>
    <cellStyle name="Comma 2 3" xfId="4" xr:uid="{00000000-0005-0000-0000-000003000000}"/>
    <cellStyle name="Comma 3" xfId="5" xr:uid="{00000000-0005-0000-0000-000004000000}"/>
    <cellStyle name="Comma 3 2" xfId="6" xr:uid="{00000000-0005-0000-0000-000005000000}"/>
    <cellStyle name="Comma 4" xfId="7" xr:uid="{00000000-0005-0000-0000-000006000000}"/>
    <cellStyle name="Comma 5" xfId="8" xr:uid="{00000000-0005-0000-0000-000007000000}"/>
    <cellStyle name="Normal" xfId="0" builtinId="0"/>
    <cellStyle name="Normal 2" xfId="9" xr:uid="{00000000-0005-0000-0000-000009000000}"/>
    <cellStyle name="Normal_.04b" xfId="10" xr:uid="{E9017165-DD30-403C-BAED-BDBF48867C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57150</xdr:rowOff>
        </xdr:from>
        <xdr:to>
          <xdr:col>1</xdr:col>
          <xdr:colOff>428625</xdr:colOff>
          <xdr:row>4</xdr:row>
          <xdr:rowOff>19050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Compendium%20of%20Statistics/2010%20Compendium/Data/Work%20Permits%20by%20Nationality%2031-dec-2010.xls" TargetMode="External"/><Relationship Id="rId1" Type="http://schemas.openxmlformats.org/officeDocument/2006/relationships/externalLinkPath" Target="/Compendium%20of%20Statistics/2010%20Compendium/Data/Work%20Permits%20by%20Nationality%2031-dec-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otals By Location &amp; Nationalit"/>
      <sheetName val="Macro1"/>
    </sheetNames>
    <sheetDataSet>
      <sheetData sheetId="0"/>
      <sheetData sheetId="1">
        <row r="71">
          <cell r="A71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AJ83"/>
  <sheetViews>
    <sheetView tabSelected="1" topLeftCell="A51" zoomScaleNormal="100" zoomScaleSheetLayoutView="90" workbookViewId="0">
      <selection activeCell="V66" sqref="V66"/>
    </sheetView>
  </sheetViews>
  <sheetFormatPr defaultColWidth="9.140625" defaultRowHeight="12.75" x14ac:dyDescent="0.2"/>
  <cols>
    <col min="3" max="3" width="31.7109375" customWidth="1"/>
    <col min="4" max="4" width="14.28515625" hidden="1" customWidth="1"/>
    <col min="5" max="5" width="13.7109375" hidden="1" customWidth="1"/>
    <col min="6" max="6" width="10.85546875" hidden="1" customWidth="1"/>
    <col min="7" max="7" width="13.42578125" hidden="1" customWidth="1"/>
    <col min="8" max="8" width="12" hidden="1" customWidth="1"/>
    <col min="9" max="9" width="12" customWidth="1"/>
    <col min="10" max="11" width="12.140625" customWidth="1"/>
    <col min="13" max="13" width="9.140625" style="1"/>
    <col min="14" max="14" width="11.7109375" bestFit="1" customWidth="1"/>
    <col min="15" max="16" width="10.140625" bestFit="1" customWidth="1"/>
    <col min="17" max="17" width="10.140625" style="34" bestFit="1" customWidth="1"/>
  </cols>
  <sheetData>
    <row r="5" spans="2:36" ht="15" x14ac:dyDescent="0.25">
      <c r="E5" s="16"/>
      <c r="F5" s="16"/>
      <c r="G5" s="16"/>
      <c r="H5" s="16"/>
    </row>
    <row r="7" spans="2:36" ht="33.75" customHeight="1" x14ac:dyDescent="0.25">
      <c r="B7" s="2"/>
      <c r="C7" s="49" t="s">
        <v>51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U7" s="44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</row>
    <row r="8" spans="2:36" ht="27.75" customHeight="1" x14ac:dyDescent="0.2">
      <c r="C8" s="3" t="s">
        <v>0</v>
      </c>
      <c r="D8" s="4">
        <v>2010</v>
      </c>
      <c r="E8" s="4">
        <v>2011</v>
      </c>
      <c r="F8" s="4">
        <v>2012</v>
      </c>
      <c r="G8" s="4">
        <v>2013</v>
      </c>
      <c r="H8" s="4">
        <v>2014</v>
      </c>
      <c r="I8" s="4">
        <v>2015</v>
      </c>
      <c r="J8" s="4">
        <v>2016</v>
      </c>
      <c r="K8" s="4">
        <v>2017</v>
      </c>
      <c r="L8" s="4">
        <v>2018</v>
      </c>
      <c r="M8" s="4">
        <v>2019</v>
      </c>
      <c r="N8" s="4">
        <v>2020</v>
      </c>
      <c r="O8" s="4">
        <v>2021</v>
      </c>
      <c r="P8" s="4">
        <v>2022</v>
      </c>
      <c r="Q8" s="35">
        <v>2023</v>
      </c>
      <c r="R8" s="35">
        <v>2024</v>
      </c>
      <c r="S8" s="35">
        <v>2025</v>
      </c>
      <c r="U8" s="45"/>
      <c r="V8" s="45"/>
      <c r="W8" s="45"/>
      <c r="X8" s="45"/>
      <c r="Y8" s="45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</row>
    <row r="9" spans="2:36" ht="15" x14ac:dyDescent="0.2">
      <c r="C9" s="5"/>
      <c r="D9" s="6"/>
      <c r="E9" s="6"/>
      <c r="F9" s="6"/>
      <c r="G9" s="6"/>
      <c r="H9" s="6"/>
      <c r="I9" s="6"/>
      <c r="J9" s="6"/>
      <c r="K9" s="6"/>
      <c r="L9" s="6"/>
      <c r="M9" s="6"/>
      <c r="U9" s="43"/>
      <c r="V9" s="43"/>
      <c r="W9" s="43"/>
      <c r="X9" s="43"/>
      <c r="Y9" s="46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</row>
    <row r="10" spans="2:36" ht="24.75" customHeight="1" x14ac:dyDescent="0.2">
      <c r="C10" s="7" t="s">
        <v>1</v>
      </c>
      <c r="D10" s="8">
        <f>+D12+D15+D18+D21+D24+D27+D30+D33+D36+D39+D42+D45+D48+D51+D54+D57+D60+D63+D66+D69+D72</f>
        <v>34982.80139471549</v>
      </c>
      <c r="E10" s="8">
        <v>35267.001023705452</v>
      </c>
      <c r="F10" s="8">
        <v>36401.331900067926</v>
      </c>
      <c r="G10" s="9">
        <v>36105.910000000003</v>
      </c>
      <c r="H10" s="8">
        <v>37722.530796464052</v>
      </c>
      <c r="I10" s="17">
        <v>39138.211303649252</v>
      </c>
      <c r="J10" s="17">
        <v>40411</v>
      </c>
      <c r="K10" s="17">
        <v>40856</v>
      </c>
      <c r="L10" s="17">
        <v>44887</v>
      </c>
      <c r="M10" s="17">
        <v>47393.855453780219</v>
      </c>
      <c r="N10" s="17">
        <v>41643.839848595693</v>
      </c>
      <c r="O10" s="17">
        <v>44441.231934869145</v>
      </c>
      <c r="P10" s="17">
        <v>56354.598275565724</v>
      </c>
      <c r="Q10" s="17">
        <v>58504.367871912887</v>
      </c>
      <c r="R10" s="17">
        <v>59393.147367059093</v>
      </c>
      <c r="S10" s="17">
        <v>63288.696278209063</v>
      </c>
      <c r="U10" s="43"/>
      <c r="V10" s="43"/>
      <c r="W10" s="43"/>
      <c r="X10" s="43"/>
      <c r="Y10" s="46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</row>
    <row r="11" spans="2:36" x14ac:dyDescent="0.2"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36"/>
      <c r="U11" s="43"/>
      <c r="V11" s="43"/>
      <c r="W11" s="43"/>
      <c r="X11" s="43"/>
      <c r="Y11" s="46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</row>
    <row r="12" spans="2:36" ht="15" x14ac:dyDescent="0.2">
      <c r="C12" s="7" t="s">
        <v>2</v>
      </c>
      <c r="D12" s="8">
        <v>214.61034917500044</v>
      </c>
      <c r="E12" s="8">
        <v>181.53112099918931</v>
      </c>
      <c r="F12" s="8">
        <v>254.4865474991374</v>
      </c>
      <c r="G12" s="8">
        <v>299.8</v>
      </c>
      <c r="H12" s="8">
        <v>270.43237911319295</v>
      </c>
      <c r="I12" s="8">
        <v>242.20344857283217</v>
      </c>
      <c r="J12" s="8">
        <v>279</v>
      </c>
      <c r="K12" s="8">
        <v>373</v>
      </c>
      <c r="L12" s="8">
        <v>283</v>
      </c>
      <c r="M12" s="8">
        <v>566.59146727034602</v>
      </c>
      <c r="N12" s="8">
        <v>418.8326009689452</v>
      </c>
      <c r="O12" s="8">
        <v>326.48695049248062</v>
      </c>
      <c r="P12" s="8">
        <v>305.96710476189287</v>
      </c>
      <c r="Q12" s="37">
        <v>342.50859607876242</v>
      </c>
      <c r="R12" s="37">
        <v>297.31140245185196</v>
      </c>
      <c r="S12" s="37">
        <v>321.59382362482268</v>
      </c>
      <c r="U12" s="43"/>
      <c r="V12" s="43"/>
      <c r="W12" s="43"/>
      <c r="X12" s="43"/>
      <c r="Y12" s="46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</row>
    <row r="13" spans="2:36" x14ac:dyDescent="0.2">
      <c r="C13" s="11" t="s">
        <v>3</v>
      </c>
      <c r="D13" s="10">
        <v>55.17321508900001</v>
      </c>
      <c r="E13" s="10">
        <v>17.767534386236399</v>
      </c>
      <c r="F13" s="10">
        <v>30.799617407938801</v>
      </c>
      <c r="G13" s="10">
        <v>140.5</v>
      </c>
      <c r="H13" s="10">
        <v>85.282126811782589</v>
      </c>
      <c r="I13" s="10">
        <v>19.884023163379499</v>
      </c>
      <c r="J13" s="10">
        <v>44</v>
      </c>
      <c r="K13" s="10">
        <v>207</v>
      </c>
      <c r="L13" s="10">
        <v>68</v>
      </c>
      <c r="M13" s="10">
        <v>142.93420045906652</v>
      </c>
      <c r="N13" s="10">
        <v>47.5361407919548</v>
      </c>
      <c r="O13" s="10">
        <v>90.522653978188558</v>
      </c>
      <c r="P13" s="10">
        <v>70.728767123287597</v>
      </c>
      <c r="Q13" s="36">
        <v>95.241345685031504</v>
      </c>
      <c r="R13" s="36">
        <v>102.71233569261901</v>
      </c>
      <c r="S13" s="36">
        <v>69.410198146291577</v>
      </c>
      <c r="U13" s="43"/>
      <c r="V13" s="43"/>
      <c r="W13" s="43"/>
      <c r="X13" s="43"/>
      <c r="Y13" s="46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</row>
    <row r="14" spans="2:36" x14ac:dyDescent="0.2">
      <c r="C14" s="11" t="s">
        <v>4</v>
      </c>
      <c r="D14" s="10">
        <v>159.43713408600013</v>
      </c>
      <c r="E14" s="10">
        <v>163.76358661295291</v>
      </c>
      <c r="F14" s="10">
        <v>223.6869300911986</v>
      </c>
      <c r="G14" s="10">
        <v>159.30000000000001</v>
      </c>
      <c r="H14" s="10">
        <v>185.15025230141038</v>
      </c>
      <c r="I14" s="10">
        <v>222.31942540945266</v>
      </c>
      <c r="J14" s="10">
        <v>235</v>
      </c>
      <c r="K14" s="10">
        <v>166</v>
      </c>
      <c r="L14" s="10">
        <v>215</v>
      </c>
      <c r="M14" s="10">
        <v>423.6572668112795</v>
      </c>
      <c r="N14" s="10">
        <f>25+346.543362831858</f>
        <v>371.54336283185802</v>
      </c>
      <c r="O14" s="10">
        <v>235.96429651429207</v>
      </c>
      <c r="P14" s="10">
        <v>235.23833763860523</v>
      </c>
      <c r="Q14" s="36">
        <v>247.26725039373096</v>
      </c>
      <c r="R14" s="36">
        <v>194.59906675923301</v>
      </c>
      <c r="S14" s="36">
        <v>252.18362547853113</v>
      </c>
      <c r="U14" s="43"/>
      <c r="V14" s="43"/>
      <c r="W14" s="43"/>
      <c r="X14" s="43"/>
      <c r="Y14" s="46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</row>
    <row r="15" spans="2:36" ht="30" x14ac:dyDescent="0.2">
      <c r="C15" s="7" t="s">
        <v>5</v>
      </c>
      <c r="D15" s="8">
        <v>824.32256127899564</v>
      </c>
      <c r="E15" s="8">
        <v>1334.9344713975152</v>
      </c>
      <c r="F15" s="8">
        <f>220+993</f>
        <v>1213</v>
      </c>
      <c r="G15" s="8">
        <v>978.65000000000009</v>
      </c>
      <c r="H15" s="8">
        <v>779.76107992172626</v>
      </c>
      <c r="I15" s="8">
        <v>558.0558124829646</v>
      </c>
      <c r="J15" s="8">
        <v>660</v>
      </c>
      <c r="K15" s="8">
        <v>677</v>
      </c>
      <c r="L15" s="8">
        <v>847</v>
      </c>
      <c r="M15" s="8">
        <v>845.74193604601874</v>
      </c>
      <c r="N15" s="8">
        <v>924</v>
      </c>
      <c r="O15" s="8">
        <v>822.86721314316378</v>
      </c>
      <c r="P15" s="8">
        <v>749.57401601926972</v>
      </c>
      <c r="Q15" s="37">
        <v>614.86281989921736</v>
      </c>
      <c r="R15" s="37">
        <v>1016.4635159651905</v>
      </c>
      <c r="S15" s="37">
        <v>709.35081196612452</v>
      </c>
      <c r="U15" s="43"/>
      <c r="V15" s="43"/>
      <c r="W15" s="43"/>
      <c r="X15" s="43"/>
      <c r="Y15" s="46"/>
      <c r="Z15" s="48"/>
      <c r="AA15" s="47"/>
      <c r="AB15" s="47"/>
      <c r="AC15" s="47"/>
      <c r="AD15" s="47"/>
      <c r="AE15" s="47"/>
      <c r="AF15" s="47"/>
      <c r="AG15" s="47"/>
      <c r="AH15" s="47"/>
      <c r="AI15" s="47"/>
      <c r="AJ15" s="47"/>
    </row>
    <row r="16" spans="2:36" x14ac:dyDescent="0.2">
      <c r="C16" s="11" t="s">
        <v>3</v>
      </c>
      <c r="D16" s="10">
        <v>319.7507376749993</v>
      </c>
      <c r="E16" s="10">
        <v>458.07926577451167</v>
      </c>
      <c r="F16" s="10">
        <f>108+508</f>
        <v>616</v>
      </c>
      <c r="G16" s="10">
        <v>408.99</v>
      </c>
      <c r="H16" s="10">
        <v>447.88219897405281</v>
      </c>
      <c r="I16" s="10">
        <v>239.37209494109152</v>
      </c>
      <c r="J16" s="10">
        <v>259</v>
      </c>
      <c r="K16" s="10">
        <v>368</v>
      </c>
      <c r="L16" s="10">
        <v>498</v>
      </c>
      <c r="M16" s="10">
        <v>457.38944146901292</v>
      </c>
      <c r="N16" s="10">
        <f>48+356.521055939661</f>
        <v>404.52105593966098</v>
      </c>
      <c r="O16" s="10">
        <v>318.36142127426655</v>
      </c>
      <c r="P16" s="10">
        <v>282.91506849315044</v>
      </c>
      <c r="Q16" s="36">
        <v>342.86884446611333</v>
      </c>
      <c r="R16" s="36">
        <v>390.30687563195221</v>
      </c>
      <c r="S16" s="36">
        <v>282.94051389533394</v>
      </c>
      <c r="U16" s="43"/>
      <c r="V16" s="43"/>
      <c r="W16" s="43"/>
      <c r="X16" s="43"/>
      <c r="Y16" s="46"/>
      <c r="Z16" s="48"/>
      <c r="AA16" s="47"/>
      <c r="AB16" s="47"/>
      <c r="AC16" s="47"/>
      <c r="AD16" s="47"/>
      <c r="AE16" s="47"/>
      <c r="AF16" s="47"/>
      <c r="AG16" s="47"/>
      <c r="AH16" s="47"/>
      <c r="AI16" s="47"/>
      <c r="AJ16" s="47"/>
    </row>
    <row r="17" spans="3:36" ht="18" customHeight="1" x14ac:dyDescent="0.2">
      <c r="C17" s="11" t="s">
        <v>4</v>
      </c>
      <c r="D17" s="10">
        <v>504.57182360399685</v>
      </c>
      <c r="E17" s="10">
        <v>876.8552056230036</v>
      </c>
      <c r="F17" s="10">
        <f>485+112</f>
        <v>597</v>
      </c>
      <c r="G17" s="10">
        <v>569.66</v>
      </c>
      <c r="H17" s="10">
        <v>331.87888094767328</v>
      </c>
      <c r="I17" s="10">
        <v>318.68371754187308</v>
      </c>
      <c r="J17" s="10">
        <v>401</v>
      </c>
      <c r="K17" s="10">
        <v>309</v>
      </c>
      <c r="L17" s="10">
        <v>349</v>
      </c>
      <c r="M17" s="10">
        <v>388.35249457700627</v>
      </c>
      <c r="N17" s="10">
        <f>99+99+322</f>
        <v>520</v>
      </c>
      <c r="O17" s="10">
        <v>504.50579186889729</v>
      </c>
      <c r="P17" s="10">
        <v>466.65894752611968</v>
      </c>
      <c r="Q17" s="36">
        <v>271.99397543310408</v>
      </c>
      <c r="R17" s="36">
        <v>626.15664033323856</v>
      </c>
      <c r="S17" s="36">
        <v>426.41029807079065</v>
      </c>
      <c r="U17" s="43"/>
      <c r="V17" s="43"/>
      <c r="W17" s="43"/>
      <c r="X17" s="43"/>
      <c r="Y17" s="46"/>
      <c r="Z17" s="48"/>
      <c r="AA17" s="47"/>
      <c r="AB17" s="47"/>
      <c r="AC17" s="47"/>
      <c r="AD17" s="47"/>
      <c r="AE17" s="47"/>
      <c r="AF17" s="47"/>
      <c r="AG17" s="47"/>
      <c r="AH17" s="47"/>
      <c r="AI17" s="47"/>
      <c r="AJ17" s="47"/>
    </row>
    <row r="18" spans="3:36" ht="55.5" customHeight="1" x14ac:dyDescent="0.2">
      <c r="C18" s="7" t="s">
        <v>6</v>
      </c>
      <c r="D18" s="8">
        <v>440.6039367829984</v>
      </c>
      <c r="E18" s="8">
        <v>571.51256708130916</v>
      </c>
      <c r="F18" s="8">
        <f>200+327</f>
        <v>527</v>
      </c>
      <c r="G18" s="8">
        <v>450.56</v>
      </c>
      <c r="H18" s="8">
        <v>448.13858159354402</v>
      </c>
      <c r="I18" s="8">
        <v>580.58658281588055</v>
      </c>
      <c r="J18" s="8">
        <v>263</v>
      </c>
      <c r="K18" s="8">
        <v>324</v>
      </c>
      <c r="L18" s="8">
        <v>438</v>
      </c>
      <c r="M18" s="8">
        <v>455.67432994703978</v>
      </c>
      <c r="N18" s="8">
        <f>191.129590116974+144</f>
        <v>335.12959011697399</v>
      </c>
      <c r="O18" s="8">
        <v>548.22917370299899</v>
      </c>
      <c r="P18" s="8">
        <v>516.17730114451319</v>
      </c>
      <c r="Q18" s="37">
        <v>411.37056368186586</v>
      </c>
      <c r="R18" s="37">
        <v>646.53334380675665</v>
      </c>
      <c r="S18" s="37">
        <v>653.43786044322883</v>
      </c>
      <c r="U18" s="43"/>
      <c r="V18" s="43"/>
      <c r="W18" s="43"/>
      <c r="X18" s="43"/>
      <c r="Y18" s="46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</row>
    <row r="19" spans="3:36" ht="17.25" customHeight="1" x14ac:dyDescent="0.2">
      <c r="C19" s="11" t="s">
        <v>3</v>
      </c>
      <c r="D19" s="10">
        <v>365.92372695199907</v>
      </c>
      <c r="E19" s="10">
        <v>455.75328881393119</v>
      </c>
      <c r="F19" s="10">
        <v>508.19368723099029</v>
      </c>
      <c r="G19" s="10">
        <v>374.17</v>
      </c>
      <c r="H19" s="10">
        <v>377.97310923477244</v>
      </c>
      <c r="I19" s="10">
        <v>374.71492194172481</v>
      </c>
      <c r="J19" s="10">
        <v>215</v>
      </c>
      <c r="K19" s="10">
        <v>253</v>
      </c>
      <c r="L19" s="10">
        <v>384</v>
      </c>
      <c r="M19" s="10">
        <v>314.45524100994635</v>
      </c>
      <c r="N19" s="10">
        <f>166.376492771842+119</f>
        <v>285.37649277184198</v>
      </c>
      <c r="O19" s="10">
        <v>425.1529243010861</v>
      </c>
      <c r="P19" s="10">
        <v>424.37260273972566</v>
      </c>
      <c r="Q19" s="36">
        <v>361.91711360311967</v>
      </c>
      <c r="R19" s="36">
        <v>451.93427704752355</v>
      </c>
      <c r="S19" s="36">
        <v>417.14733292770666</v>
      </c>
      <c r="U19" s="43"/>
      <c r="V19" s="43"/>
      <c r="W19" s="43"/>
      <c r="X19" s="43"/>
      <c r="Y19" s="46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</row>
    <row r="20" spans="3:36" x14ac:dyDescent="0.2">
      <c r="C20" s="11" t="s">
        <v>4</v>
      </c>
      <c r="D20" s="10">
        <v>74.680209830999956</v>
      </c>
      <c r="E20" s="10">
        <v>115.75927826737799</v>
      </c>
      <c r="F20" s="10">
        <v>18.640577507599971</v>
      </c>
      <c r="G20" s="10">
        <v>76.39</v>
      </c>
      <c r="H20" s="10">
        <v>70.165472358771595</v>
      </c>
      <c r="I20" s="10">
        <v>205.87166087415574</v>
      </c>
      <c r="J20" s="10">
        <v>48</v>
      </c>
      <c r="K20" s="10">
        <v>71</v>
      </c>
      <c r="L20" s="10">
        <v>54</v>
      </c>
      <c r="M20" s="10">
        <v>141.2190889370932</v>
      </c>
      <c r="N20" s="10">
        <f>24.7530973451327+25</f>
        <v>49.753097345132701</v>
      </c>
      <c r="O20" s="10">
        <v>123.07624940191286</v>
      </c>
      <c r="P20" s="10">
        <v>91.804698404787615</v>
      </c>
      <c r="Q20" s="36">
        <v>49.453450078746201</v>
      </c>
      <c r="R20" s="36">
        <v>194.59906675923298</v>
      </c>
      <c r="S20" s="36">
        <v>236.2905275155222</v>
      </c>
      <c r="U20" s="43"/>
      <c r="V20" s="43"/>
      <c r="W20" s="43"/>
      <c r="X20" s="43"/>
      <c r="Y20" s="46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</row>
    <row r="21" spans="3:36" ht="15" x14ac:dyDescent="0.2">
      <c r="C21" s="7" t="s">
        <v>7</v>
      </c>
      <c r="D21" s="8">
        <v>3957.1516066433833</v>
      </c>
      <c r="E21" s="8">
        <v>3467.5328773875494</v>
      </c>
      <c r="F21" s="8">
        <v>3830.3351703422786</v>
      </c>
      <c r="G21" s="8">
        <v>4168.6400000000003</v>
      </c>
      <c r="H21" s="8">
        <v>3380.0431625456877</v>
      </c>
      <c r="I21" s="8">
        <v>3923.9419756264638</v>
      </c>
      <c r="J21" s="8">
        <v>4006</v>
      </c>
      <c r="K21" s="8">
        <v>5114</v>
      </c>
      <c r="L21" s="8">
        <v>5130</v>
      </c>
      <c r="M21" s="8">
        <v>5368.4680329678304</v>
      </c>
      <c r="N21" s="8">
        <v>5073.7821996518032</v>
      </c>
      <c r="O21" s="8">
        <v>6323.6027423115229</v>
      </c>
      <c r="P21" s="8">
        <v>8827.1100103972185</v>
      </c>
      <c r="Q21" s="37">
        <v>8925.9244202274112</v>
      </c>
      <c r="R21" s="37">
        <v>7598.7244934137889</v>
      </c>
      <c r="S21" s="37">
        <v>7667.7527323209715</v>
      </c>
      <c r="U21" s="43"/>
      <c r="V21" s="43"/>
      <c r="W21" s="43"/>
      <c r="X21" s="43"/>
      <c r="Y21" s="46"/>
      <c r="Z21" s="48"/>
      <c r="AA21" s="47"/>
      <c r="AB21" s="47"/>
      <c r="AC21" s="47"/>
      <c r="AD21" s="47"/>
      <c r="AE21" s="47"/>
      <c r="AF21" s="47"/>
      <c r="AG21" s="47"/>
      <c r="AH21" s="47"/>
      <c r="AI21" s="47"/>
      <c r="AJ21" s="47"/>
    </row>
    <row r="22" spans="3:36" x14ac:dyDescent="0.2">
      <c r="C22" s="11" t="s">
        <v>3</v>
      </c>
      <c r="D22" s="10">
        <v>1449.954777961985</v>
      </c>
      <c r="E22" s="10">
        <v>1413.6494943636421</v>
      </c>
      <c r="F22" s="10">
        <v>1462.9818268770948</v>
      </c>
      <c r="G22" s="10">
        <v>1625.29</v>
      </c>
      <c r="H22" s="10">
        <v>1646.7126152577696</v>
      </c>
      <c r="I22" s="10">
        <v>1839.5002696833317</v>
      </c>
      <c r="J22" s="10">
        <v>1544</v>
      </c>
      <c r="K22" s="10">
        <v>1882</v>
      </c>
      <c r="L22" s="10">
        <v>1878</v>
      </c>
      <c r="M22" s="10">
        <v>1943.9051262433015</v>
      </c>
      <c r="N22" s="10">
        <v>1806.3733500942842</v>
      </c>
      <c r="O22" s="10">
        <v>2139.0187341996148</v>
      </c>
      <c r="P22" s="10">
        <v>2404.778082191785</v>
      </c>
      <c r="Q22" s="36">
        <v>2323.8888347147717</v>
      </c>
      <c r="R22" s="36">
        <v>2198.0439838220454</v>
      </c>
      <c r="S22" s="36">
        <v>1990.2159402714024</v>
      </c>
      <c r="U22" s="43"/>
      <c r="V22" s="43"/>
      <c r="W22" s="43"/>
      <c r="X22" s="43"/>
      <c r="Y22" s="46"/>
      <c r="Z22" s="48"/>
      <c r="AA22" s="47"/>
      <c r="AB22" s="47"/>
      <c r="AC22" s="47"/>
      <c r="AD22" s="47"/>
      <c r="AE22" s="47"/>
      <c r="AF22" s="47"/>
      <c r="AG22" s="47"/>
      <c r="AH22" s="47"/>
      <c r="AI22" s="47"/>
      <c r="AJ22" s="47"/>
    </row>
    <row r="23" spans="3:36" x14ac:dyDescent="0.2">
      <c r="C23" s="11" t="s">
        <v>4</v>
      </c>
      <c r="D23" s="10">
        <v>2507.1968286810989</v>
      </c>
      <c r="E23" s="10">
        <v>2053.8833830239073</v>
      </c>
      <c r="F23" s="10">
        <v>2367.3533434651836</v>
      </c>
      <c r="G23" s="10">
        <v>2543.35</v>
      </c>
      <c r="H23" s="10">
        <v>1733.3305472879242</v>
      </c>
      <c r="I23" s="10">
        <v>2084.4417059431321</v>
      </c>
      <c r="J23" s="10">
        <v>2462</v>
      </c>
      <c r="K23" s="10">
        <v>3232</v>
      </c>
      <c r="L23" s="10">
        <v>3252</v>
      </c>
      <c r="M23" s="10">
        <v>3424.5629067245141</v>
      </c>
      <c r="N23" s="10">
        <f>322+2945.61858407079</f>
        <v>3267.6185840707899</v>
      </c>
      <c r="O23" s="10">
        <v>4184.5840081119086</v>
      </c>
      <c r="P23" s="10">
        <v>6422.3319282054254</v>
      </c>
      <c r="Q23" s="36">
        <v>6602.0355855126345</v>
      </c>
      <c r="R23" s="36">
        <v>5400.6805095917516</v>
      </c>
      <c r="S23" s="36">
        <v>5677.5367920495592</v>
      </c>
      <c r="U23" s="43"/>
      <c r="V23" s="43"/>
      <c r="W23" s="43"/>
      <c r="X23" s="43"/>
      <c r="Y23" s="46"/>
      <c r="Z23" s="48"/>
      <c r="AA23" s="47"/>
      <c r="AB23" s="47"/>
      <c r="AC23" s="47"/>
      <c r="AD23" s="47"/>
      <c r="AE23" s="47"/>
      <c r="AF23" s="47"/>
      <c r="AG23" s="47"/>
      <c r="AH23" s="47"/>
      <c r="AI23" s="47"/>
      <c r="AJ23" s="47"/>
    </row>
    <row r="24" spans="3:36" ht="15" x14ac:dyDescent="0.2">
      <c r="C24" s="7" t="s">
        <v>8</v>
      </c>
      <c r="D24" s="8">
        <v>4240.6886950643475</v>
      </c>
      <c r="E24" s="8">
        <v>4037.8209092104107</v>
      </c>
      <c r="F24" s="8">
        <v>4676.4959861995194</v>
      </c>
      <c r="G24" s="8">
        <v>4924.46</v>
      </c>
      <c r="H24" s="8">
        <v>4513.1348896494392</v>
      </c>
      <c r="I24" s="8">
        <v>5017.5203229415147</v>
      </c>
      <c r="J24" s="8">
        <v>4881</v>
      </c>
      <c r="K24" s="8">
        <v>5021</v>
      </c>
      <c r="L24" s="8">
        <v>5300</v>
      </c>
      <c r="M24" s="8">
        <v>5365.1803238693174</v>
      </c>
      <c r="N24" s="8">
        <v>4935.2413086888082</v>
      </c>
      <c r="O24" s="8">
        <v>5103.0392503321527</v>
      </c>
      <c r="P24" s="8">
        <v>7200.7854691254706</v>
      </c>
      <c r="Q24" s="37">
        <v>6708.2105240160781</v>
      </c>
      <c r="R24" s="37">
        <v>6487.5027611347896</v>
      </c>
      <c r="S24" s="37">
        <v>7403.6145001779278</v>
      </c>
      <c r="U24" s="43"/>
      <c r="V24" s="43"/>
      <c r="W24" s="43"/>
      <c r="X24" s="43"/>
      <c r="Y24" s="46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</row>
    <row r="25" spans="3:36" x14ac:dyDescent="0.2">
      <c r="C25" s="11" t="s">
        <v>3</v>
      </c>
      <c r="D25" s="10">
        <v>1858.2649062149835</v>
      </c>
      <c r="E25" s="10">
        <v>1791.2897591060025</v>
      </c>
      <c r="F25" s="10">
        <v>2048.174557627935</v>
      </c>
      <c r="G25" s="10">
        <v>2192.2800000000002</v>
      </c>
      <c r="H25" s="10">
        <v>2335.2953179636111</v>
      </c>
      <c r="I25" s="10">
        <v>2695.1118897471924</v>
      </c>
      <c r="J25" s="10">
        <v>2708</v>
      </c>
      <c r="K25" s="10">
        <v>2479</v>
      </c>
      <c r="L25" s="10">
        <v>2693</v>
      </c>
      <c r="M25" s="10">
        <v>2258.3603672532486</v>
      </c>
      <c r="N25" s="10">
        <v>2162.8944060339454</v>
      </c>
      <c r="O25" s="10">
        <v>2350.605947224813</v>
      </c>
      <c r="P25" s="10">
        <v>2563.9178082191829</v>
      </c>
      <c r="Q25" s="36">
        <v>2381.0336421257903</v>
      </c>
      <c r="R25" s="36">
        <v>2280.2138523761414</v>
      </c>
      <c r="S25" s="36">
        <v>2577.1429406415969</v>
      </c>
      <c r="U25" s="43"/>
      <c r="V25" s="43"/>
      <c r="W25" s="43"/>
      <c r="X25" s="43"/>
      <c r="Y25" s="46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</row>
    <row r="26" spans="3:36" x14ac:dyDescent="0.2">
      <c r="C26" s="11" t="s">
        <v>4</v>
      </c>
      <c r="D26" s="10">
        <v>2382.4237888490952</v>
      </c>
      <c r="E26" s="10">
        <v>2246.5311501044084</v>
      </c>
      <c r="F26" s="10">
        <v>2628.321428571584</v>
      </c>
      <c r="G26" s="10">
        <v>2732.17</v>
      </c>
      <c r="H26" s="10">
        <v>2177.8395716858386</v>
      </c>
      <c r="I26" s="10">
        <v>2322.4084331943222</v>
      </c>
      <c r="J26" s="10">
        <v>2173</v>
      </c>
      <c r="K26" s="10">
        <v>2542</v>
      </c>
      <c r="L26" s="10">
        <v>2607</v>
      </c>
      <c r="M26" s="10">
        <v>3106.8199566160497</v>
      </c>
      <c r="N26" s="10">
        <f>569+2203.02566371681</f>
        <v>2772.02566371681</v>
      </c>
      <c r="O26" s="10">
        <v>2752.4333031073393</v>
      </c>
      <c r="P26" s="10">
        <v>4636.8676609062795</v>
      </c>
      <c r="Q26" s="36">
        <v>4327.1768818902838</v>
      </c>
      <c r="R26" s="36">
        <v>4207.28890875866</v>
      </c>
      <c r="S26" s="36">
        <v>4826.471559536315</v>
      </c>
      <c r="U26" s="43"/>
      <c r="V26" s="43"/>
      <c r="W26" s="43"/>
      <c r="X26" s="43"/>
      <c r="Y26" s="46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</row>
    <row r="27" spans="3:36" ht="15" x14ac:dyDescent="0.2">
      <c r="C27" s="7" t="s">
        <v>9</v>
      </c>
      <c r="D27" s="8">
        <v>1682.516287785985</v>
      </c>
      <c r="E27" s="8">
        <v>1949.7439886025254</v>
      </c>
      <c r="F27" s="8">
        <v>2083</v>
      </c>
      <c r="G27" s="8">
        <v>1481.34</v>
      </c>
      <c r="H27" s="8">
        <v>2065.7810557616463</v>
      </c>
      <c r="I27" s="8">
        <v>1812.0407225621816</v>
      </c>
      <c r="J27" s="8">
        <v>2609</v>
      </c>
      <c r="K27" s="8">
        <v>2222</v>
      </c>
      <c r="L27" s="8">
        <v>1796</v>
      </c>
      <c r="M27" s="8">
        <v>3130.5464900328147</v>
      </c>
      <c r="N27" s="8">
        <v>1913.1385314518081</v>
      </c>
      <c r="O27" s="8">
        <v>1486.0835607421623</v>
      </c>
      <c r="P27" s="8">
        <v>2498.3889139693542</v>
      </c>
      <c r="Q27" s="37">
        <v>2667.9014949418861</v>
      </c>
      <c r="R27" s="37">
        <v>2437.2570936843204</v>
      </c>
      <c r="S27" s="37">
        <v>3638.5379650412747</v>
      </c>
      <c r="U27" s="43"/>
      <c r="V27" s="43"/>
      <c r="W27" s="43"/>
      <c r="X27" s="43"/>
      <c r="Y27" s="46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</row>
    <row r="28" spans="3:36" x14ac:dyDescent="0.2">
      <c r="C28" s="11" t="s">
        <v>3</v>
      </c>
      <c r="D28" s="10">
        <v>670.25017737399764</v>
      </c>
      <c r="E28" s="10">
        <v>652.68186272470336</v>
      </c>
      <c r="F28" s="10">
        <v>909</v>
      </c>
      <c r="G28" s="10">
        <v>757.54</v>
      </c>
      <c r="H28" s="10">
        <v>519.96350838444323</v>
      </c>
      <c r="I28" s="10">
        <v>1602.4742060833278</v>
      </c>
      <c r="J28" s="10">
        <v>990</v>
      </c>
      <c r="K28" s="10">
        <v>1010</v>
      </c>
      <c r="L28" s="10">
        <v>883</v>
      </c>
      <c r="M28" s="10">
        <v>800.4315225707727</v>
      </c>
      <c r="N28" s="10">
        <v>1022.0270270270275</v>
      </c>
      <c r="O28" s="10">
        <v>556.38002499204197</v>
      </c>
      <c r="P28" s="10">
        <v>707.2876712328756</v>
      </c>
      <c r="Q28" s="36">
        <v>838.12384202827673</v>
      </c>
      <c r="R28" s="36">
        <v>554.6466127401427</v>
      </c>
      <c r="S28" s="36">
        <v>910.94695579177153</v>
      </c>
      <c r="U28" s="43"/>
      <c r="V28" s="43"/>
      <c r="W28" s="43"/>
      <c r="X28" s="43"/>
      <c r="Y28" s="46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</row>
    <row r="29" spans="3:36" x14ac:dyDescent="0.2">
      <c r="C29" s="11" t="s">
        <v>4</v>
      </c>
      <c r="D29" s="10">
        <v>1012.266110411996</v>
      </c>
      <c r="E29" s="10">
        <v>1297.0621258778222</v>
      </c>
      <c r="F29" s="10">
        <v>1174</v>
      </c>
      <c r="G29" s="10">
        <v>723.8</v>
      </c>
      <c r="H29" s="10">
        <v>1545.8175473772021</v>
      </c>
      <c r="I29" s="10">
        <v>209.56651647885383</v>
      </c>
      <c r="J29" s="10">
        <v>1619</v>
      </c>
      <c r="K29" s="10">
        <v>1619</v>
      </c>
      <c r="L29" s="10">
        <v>913</v>
      </c>
      <c r="M29" s="10">
        <v>2330.1149674620374</v>
      </c>
      <c r="N29" s="10">
        <f>124+767.346017699113</f>
        <v>891.34601769911296</v>
      </c>
      <c r="O29" s="10">
        <v>929.70353575012018</v>
      </c>
      <c r="P29" s="10">
        <v>1791.1012427364767</v>
      </c>
      <c r="Q29" s="36">
        <v>1829.777652913612</v>
      </c>
      <c r="R29" s="36">
        <v>1882.6104809441783</v>
      </c>
      <c r="S29" s="36">
        <v>2727.5910092495046</v>
      </c>
      <c r="U29" s="43"/>
      <c r="V29" s="43"/>
      <c r="W29" s="43"/>
      <c r="X29" s="43"/>
      <c r="Y29" s="46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</row>
    <row r="30" spans="3:36" ht="30" x14ac:dyDescent="0.2">
      <c r="C30" s="7" t="s">
        <v>10</v>
      </c>
      <c r="D30" s="8">
        <v>2189.9329998210246</v>
      </c>
      <c r="E30" s="8">
        <v>2403.6455968549062</v>
      </c>
      <c r="F30" s="8">
        <v>2226</v>
      </c>
      <c r="G30" s="8">
        <v>1889.72</v>
      </c>
      <c r="H30" s="8">
        <v>2013.9675085072738</v>
      </c>
      <c r="I30" s="8">
        <v>2268</v>
      </c>
      <c r="J30" s="8">
        <v>2534</v>
      </c>
      <c r="K30" s="8">
        <v>1861</v>
      </c>
      <c r="L30" s="8">
        <v>2748</v>
      </c>
      <c r="M30" s="8">
        <v>2747.1968160762935</v>
      </c>
      <c r="N30" s="8">
        <v>1915.966188683024</v>
      </c>
      <c r="O30" s="8">
        <v>2527.6678824067508</v>
      </c>
      <c r="P30" s="8">
        <v>3144.3987609953383</v>
      </c>
      <c r="Q30" s="37">
        <v>3308.4231961483247</v>
      </c>
      <c r="R30" s="37">
        <v>3682.5637602403654</v>
      </c>
      <c r="S30" s="37">
        <v>3162.834425618671</v>
      </c>
      <c r="U30" s="43"/>
      <c r="V30" s="43"/>
      <c r="W30" s="43"/>
      <c r="X30" s="43"/>
      <c r="Y30" s="46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</row>
    <row r="31" spans="3:36" x14ac:dyDescent="0.2">
      <c r="C31" s="11" t="s">
        <v>3</v>
      </c>
      <c r="D31" s="10">
        <v>439.34036851999855</v>
      </c>
      <c r="E31" s="10">
        <v>641.11693356668206</v>
      </c>
      <c r="F31" s="10">
        <v>493</v>
      </c>
      <c r="G31" s="10">
        <v>566.84</v>
      </c>
      <c r="H31" s="10">
        <v>675.78266645695032</v>
      </c>
      <c r="I31" s="10">
        <v>560</v>
      </c>
      <c r="J31" s="10">
        <v>537</v>
      </c>
      <c r="K31" s="10">
        <v>459</v>
      </c>
      <c r="L31" s="10">
        <v>679</v>
      </c>
      <c r="M31" s="10">
        <v>628.91048201989281</v>
      </c>
      <c r="N31" s="10">
        <v>356.52105593966104</v>
      </c>
      <c r="O31" s="10">
        <v>515.70102020081811</v>
      </c>
      <c r="P31" s="10">
        <v>512.7835616438349</v>
      </c>
      <c r="Q31" s="36">
        <v>514.30326669916985</v>
      </c>
      <c r="R31" s="36">
        <v>513.56167846309518</v>
      </c>
      <c r="S31" s="36">
        <v>609.11671546831928</v>
      </c>
      <c r="U31" s="43"/>
      <c r="V31" s="43"/>
      <c r="W31" s="43"/>
      <c r="X31" s="43"/>
      <c r="Y31" s="46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</row>
    <row r="32" spans="3:36" x14ac:dyDescent="0.2">
      <c r="C32" s="11" t="s">
        <v>4</v>
      </c>
      <c r="D32" s="10">
        <v>1750.5926313010023</v>
      </c>
      <c r="E32" s="10">
        <v>1762.5286632882244</v>
      </c>
      <c r="F32" s="10">
        <v>1734</v>
      </c>
      <c r="G32" s="10">
        <v>1322.88</v>
      </c>
      <c r="H32" s="10">
        <v>1338.1848420503225</v>
      </c>
      <c r="I32" s="10">
        <v>1708</v>
      </c>
      <c r="J32" s="10">
        <v>1997</v>
      </c>
      <c r="K32" s="10">
        <v>1402</v>
      </c>
      <c r="L32" s="10">
        <v>2069</v>
      </c>
      <c r="M32" s="10">
        <v>2118.2863340563977</v>
      </c>
      <c r="N32" s="10">
        <f>149+1410.92654867257</f>
        <v>1559.9265486725701</v>
      </c>
      <c r="O32" s="10">
        <v>2011.9668622059328</v>
      </c>
      <c r="P32" s="10">
        <v>2631.6151993515018</v>
      </c>
      <c r="Q32" s="36">
        <v>2794.119929449158</v>
      </c>
      <c r="R32" s="36">
        <v>3169.0020817772711</v>
      </c>
      <c r="S32" s="36">
        <v>2553.7177101503489</v>
      </c>
      <c r="U32" s="43"/>
      <c r="V32" s="43"/>
      <c r="W32" s="43"/>
      <c r="X32" s="43"/>
      <c r="Y32" s="46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</row>
    <row r="33" spans="3:36" ht="15" x14ac:dyDescent="0.2">
      <c r="C33" s="7" t="s">
        <v>11</v>
      </c>
      <c r="D33" s="8">
        <v>1477.699740285987</v>
      </c>
      <c r="E33" s="8">
        <v>1411.3714412537936</v>
      </c>
      <c r="F33" s="8">
        <v>1155</v>
      </c>
      <c r="G33" s="8">
        <v>1378.03</v>
      </c>
      <c r="H33" s="8">
        <v>1385.6556600322106</v>
      </c>
      <c r="I33" s="8">
        <v>2099.9734899962036</v>
      </c>
      <c r="J33" s="8">
        <v>1342</v>
      </c>
      <c r="K33" s="8">
        <v>1696</v>
      </c>
      <c r="L33" s="8">
        <v>2263</v>
      </c>
      <c r="M33" s="8">
        <v>1945.4777238198424</v>
      </c>
      <c r="N33" s="8">
        <v>1437.9045471485083</v>
      </c>
      <c r="O33" s="8">
        <v>1588.7587389965879</v>
      </c>
      <c r="P33" s="8">
        <v>1779.388449077848</v>
      </c>
      <c r="Q33" s="37">
        <v>2064.1839273542555</v>
      </c>
      <c r="R33" s="37">
        <v>2255.7011157780648</v>
      </c>
      <c r="S33" s="37">
        <v>1811.1930898455532</v>
      </c>
      <c r="U33" s="43"/>
      <c r="V33" s="43"/>
      <c r="W33" s="43"/>
      <c r="X33" s="43"/>
      <c r="Y33" s="46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</row>
    <row r="34" spans="3:36" x14ac:dyDescent="0.2">
      <c r="C34" s="11" t="s">
        <v>3</v>
      </c>
      <c r="D34" s="10">
        <v>1096.1135549079956</v>
      </c>
      <c r="E34" s="10">
        <v>1044.3429448754314</v>
      </c>
      <c r="F34" s="10">
        <v>801</v>
      </c>
      <c r="G34" s="10">
        <v>1096.8900000000001</v>
      </c>
      <c r="H34" s="10">
        <v>1062.025927082211</v>
      </c>
      <c r="I34" s="10">
        <v>689.25385675256496</v>
      </c>
      <c r="J34" s="10">
        <v>1012</v>
      </c>
      <c r="K34" s="10">
        <v>1102</v>
      </c>
      <c r="L34" s="10">
        <v>1833</v>
      </c>
      <c r="M34" s="10">
        <v>1486.5156847742903</v>
      </c>
      <c r="N34" s="10">
        <v>1140.8673790069149</v>
      </c>
      <c r="O34" s="10">
        <v>1215.4628895937371</v>
      </c>
      <c r="P34" s="10">
        <v>1432.2575342465755</v>
      </c>
      <c r="Q34" s="36">
        <v>1619.1028766455381</v>
      </c>
      <c r="R34" s="36">
        <v>1540.6850353892833</v>
      </c>
      <c r="S34" s="36">
        <v>1309.3657122834018</v>
      </c>
      <c r="U34" s="43"/>
      <c r="V34" s="43"/>
      <c r="W34" s="43"/>
      <c r="X34" s="43"/>
      <c r="Y34" s="46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</row>
    <row r="35" spans="3:36" x14ac:dyDescent="0.2">
      <c r="C35" s="11" t="s">
        <v>4</v>
      </c>
      <c r="D35" s="10">
        <v>381.58618537799833</v>
      </c>
      <c r="E35" s="10">
        <v>367.02849637836221</v>
      </c>
      <c r="F35" s="10">
        <v>354</v>
      </c>
      <c r="G35" s="10">
        <v>281.14</v>
      </c>
      <c r="H35" s="10">
        <v>323.62973294999932</v>
      </c>
      <c r="I35" s="10">
        <v>1410.7196332436383</v>
      </c>
      <c r="J35" s="10">
        <v>330</v>
      </c>
      <c r="K35" s="10">
        <v>594</v>
      </c>
      <c r="L35" s="10">
        <v>430</v>
      </c>
      <c r="M35" s="10">
        <v>458.96203904555284</v>
      </c>
      <c r="N35" s="10">
        <f>99+198.024778761062</f>
        <v>297.02477876106201</v>
      </c>
      <c r="O35" s="10">
        <v>373.29584940285065</v>
      </c>
      <c r="P35" s="10">
        <v>347.13091483127164</v>
      </c>
      <c r="Q35" s="36">
        <v>445.08105070871574</v>
      </c>
      <c r="R35" s="36">
        <v>715.01608038877828</v>
      </c>
      <c r="S35" s="36">
        <v>501.82737756215164</v>
      </c>
      <c r="U35" s="43"/>
      <c r="V35" s="43"/>
      <c r="W35" s="43"/>
      <c r="X35" s="43"/>
      <c r="Y35" s="46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</row>
    <row r="36" spans="3:36" ht="15" x14ac:dyDescent="0.2">
      <c r="C36" s="7" t="s">
        <v>12</v>
      </c>
      <c r="D36" s="8">
        <v>734.93598952799618</v>
      </c>
      <c r="E36" s="8">
        <v>621.05364585154325</v>
      </c>
      <c r="F36" s="8">
        <v>942.60447219886566</v>
      </c>
      <c r="G36" s="8">
        <v>912.83</v>
      </c>
      <c r="H36" s="8">
        <v>889.90914952926698</v>
      </c>
      <c r="I36" s="8">
        <v>912.5081179263475</v>
      </c>
      <c r="J36" s="8">
        <v>835</v>
      </c>
      <c r="K36" s="8">
        <v>908</v>
      </c>
      <c r="L36" s="8">
        <v>946</v>
      </c>
      <c r="M36" s="8">
        <v>867.61084399537253</v>
      </c>
      <c r="N36" s="8">
        <v>679.29634837554136</v>
      </c>
      <c r="O36" s="8">
        <v>824.91073088556175</v>
      </c>
      <c r="P36" s="8">
        <v>901.50227479489763</v>
      </c>
      <c r="Q36" s="37">
        <v>1006.8248660567264</v>
      </c>
      <c r="R36" s="37">
        <v>778.23050337192558</v>
      </c>
      <c r="S36" s="37">
        <v>877.14936772459589</v>
      </c>
      <c r="U36" s="43"/>
      <c r="V36" s="43"/>
      <c r="W36" s="43"/>
      <c r="X36" s="43"/>
      <c r="Y36" s="46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</row>
    <row r="37" spans="3:36" x14ac:dyDescent="0.2">
      <c r="C37" s="11" t="s">
        <v>3</v>
      </c>
      <c r="D37" s="10">
        <v>411.94993772399874</v>
      </c>
      <c r="E37" s="10">
        <v>366.14029122922244</v>
      </c>
      <c r="F37" s="10">
        <v>569.79292204686817</v>
      </c>
      <c r="G37" s="10">
        <v>538.64</v>
      </c>
      <c r="H37" s="10">
        <v>563.09171443041862</v>
      </c>
      <c r="I37" s="10">
        <v>550.38528359422514</v>
      </c>
      <c r="J37" s="10">
        <v>279</v>
      </c>
      <c r="K37" s="10">
        <v>528</v>
      </c>
      <c r="L37" s="10">
        <v>543</v>
      </c>
      <c r="M37" s="10">
        <v>514.56312165263955</v>
      </c>
      <c r="N37" s="10">
        <v>332.75298554368362</v>
      </c>
      <c r="O37" s="10">
        <v>430.24919738096986</v>
      </c>
      <c r="P37" s="10">
        <v>530.46575342465678</v>
      </c>
      <c r="Q37" s="36">
        <v>438.11019015114471</v>
      </c>
      <c r="R37" s="36">
        <v>431.3918099089999</v>
      </c>
      <c r="S37" s="36">
        <v>358.80126091524886</v>
      </c>
      <c r="U37" s="43"/>
      <c r="V37" s="43"/>
      <c r="W37" s="43"/>
      <c r="X37" s="43"/>
      <c r="Y37" s="46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</row>
    <row r="38" spans="3:36" x14ac:dyDescent="0.2">
      <c r="C38" s="11" t="s">
        <v>4</v>
      </c>
      <c r="D38" s="10">
        <v>322.98605180399846</v>
      </c>
      <c r="E38" s="10">
        <v>254.91335462232075</v>
      </c>
      <c r="F38" s="10">
        <v>372.81155015199749</v>
      </c>
      <c r="G38" s="10">
        <v>374.18</v>
      </c>
      <c r="H38" s="10">
        <v>326.81743509884797</v>
      </c>
      <c r="I38" s="10">
        <v>362.12283433212235</v>
      </c>
      <c r="J38" s="10">
        <v>556</v>
      </c>
      <c r="K38" s="10">
        <v>380</v>
      </c>
      <c r="L38" s="10">
        <v>403</v>
      </c>
      <c r="M38" s="10">
        <v>353.04772234273292</v>
      </c>
      <c r="N38" s="10">
        <f>49.50619+297.037168141592</f>
        <v>346.54335814159202</v>
      </c>
      <c r="O38" s="10">
        <v>394.66153350459189</v>
      </c>
      <c r="P38" s="10">
        <v>371.03652137024125</v>
      </c>
      <c r="Q38" s="36">
        <v>568.71467590558132</v>
      </c>
      <c r="R38" s="36">
        <v>346.83869346292613</v>
      </c>
      <c r="S38" s="36">
        <v>518.34810680934709</v>
      </c>
      <c r="U38" s="43"/>
      <c r="V38" s="43"/>
      <c r="W38" s="43"/>
      <c r="X38" s="43"/>
      <c r="Y38" s="46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</row>
    <row r="39" spans="3:36" ht="15" x14ac:dyDescent="0.2">
      <c r="C39" s="7" t="s">
        <v>13</v>
      </c>
      <c r="D39" s="8">
        <v>3637.7858497794118</v>
      </c>
      <c r="E39" s="8">
        <v>3086.0338790292221</v>
      </c>
      <c r="F39" s="8">
        <v>3229.0371057608891</v>
      </c>
      <c r="G39" s="8">
        <v>3539.73</v>
      </c>
      <c r="H39" s="8">
        <v>3762.9602317445174</v>
      </c>
      <c r="I39" s="8">
        <v>3535.6152385033906</v>
      </c>
      <c r="J39" s="8">
        <v>3424</v>
      </c>
      <c r="K39" s="8">
        <v>3356</v>
      </c>
      <c r="L39" s="8">
        <v>4400</v>
      </c>
      <c r="M39" s="8">
        <v>3502.4604391172543</v>
      </c>
      <c r="N39" s="8">
        <v>3659.0429667988574</v>
      </c>
      <c r="O39" s="8">
        <v>3653.5989201911734</v>
      </c>
      <c r="P39" s="8">
        <v>4024.3039569233765</v>
      </c>
      <c r="Q39" s="37">
        <v>3914.450842954262</v>
      </c>
      <c r="R39" s="37">
        <v>3915.829205843434</v>
      </c>
      <c r="S39" s="37">
        <v>5347.1577525973753</v>
      </c>
      <c r="U39" s="43"/>
      <c r="V39" s="43"/>
      <c r="W39" s="43"/>
      <c r="X39" s="43"/>
      <c r="Y39" s="46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</row>
    <row r="40" spans="3:36" x14ac:dyDescent="0.2">
      <c r="C40" s="11" t="s">
        <v>3</v>
      </c>
      <c r="D40" s="10">
        <v>2509.9525226240762</v>
      </c>
      <c r="E40" s="10">
        <v>2307.1936706706238</v>
      </c>
      <c r="F40" s="10">
        <v>2371.5705404112941</v>
      </c>
      <c r="G40" s="10">
        <v>2613.94</v>
      </c>
      <c r="H40" s="10">
        <v>2689.1455217029443</v>
      </c>
      <c r="I40" s="10">
        <v>2335.5825625474517</v>
      </c>
      <c r="J40" s="10">
        <v>2317</v>
      </c>
      <c r="K40" s="10">
        <v>2548</v>
      </c>
      <c r="L40" s="10">
        <v>3191</v>
      </c>
      <c r="M40" s="10">
        <v>2372.7077276205023</v>
      </c>
      <c r="N40" s="10">
        <v>2495.6473915776269</v>
      </c>
      <c r="O40" s="10">
        <v>2422.8122483554266</v>
      </c>
      <c r="P40" s="10">
        <v>2351.731506849319</v>
      </c>
      <c r="Q40" s="36">
        <v>2628.6611409068705</v>
      </c>
      <c r="R40" s="36">
        <v>2547.2659251769533</v>
      </c>
      <c r="S40" s="36">
        <v>3406.3681318613612</v>
      </c>
      <c r="U40" s="43"/>
      <c r="V40" s="43"/>
      <c r="W40" s="43"/>
      <c r="X40" s="43"/>
      <c r="Y40" s="46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</row>
    <row r="41" spans="3:36" x14ac:dyDescent="0.2">
      <c r="C41" s="11" t="s">
        <v>4</v>
      </c>
      <c r="D41" s="10">
        <v>1127.8333271549891</v>
      </c>
      <c r="E41" s="10">
        <v>778.84020835859826</v>
      </c>
      <c r="F41" s="10">
        <v>857.46656534959482</v>
      </c>
      <c r="G41" s="10">
        <v>925.78</v>
      </c>
      <c r="H41" s="10">
        <v>1073.8147100415781</v>
      </c>
      <c r="I41" s="10">
        <v>1200.0326759559389</v>
      </c>
      <c r="J41" s="10">
        <v>1107</v>
      </c>
      <c r="K41" s="10">
        <v>808</v>
      </c>
      <c r="L41" s="10">
        <v>1209</v>
      </c>
      <c r="M41" s="10">
        <v>1129.7527114967454</v>
      </c>
      <c r="N41" s="10">
        <f>346.5434+816.852212389379</f>
        <v>1163.395612389379</v>
      </c>
      <c r="O41" s="10">
        <v>1230.786671835747</v>
      </c>
      <c r="P41" s="10">
        <v>1672.5724500740541</v>
      </c>
      <c r="Q41" s="36">
        <v>1285.7897020474027</v>
      </c>
      <c r="R41" s="36">
        <v>1368.563280666478</v>
      </c>
      <c r="S41" s="36">
        <v>1940.7896207360022</v>
      </c>
      <c r="U41" s="43"/>
      <c r="V41" s="43"/>
      <c r="W41" s="43"/>
      <c r="X41" s="43"/>
      <c r="Y41" s="46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</row>
    <row r="42" spans="3:36" ht="15" x14ac:dyDescent="0.2">
      <c r="C42" s="7" t="s">
        <v>14</v>
      </c>
      <c r="D42" s="8">
        <v>538.2129189409975</v>
      </c>
      <c r="E42" s="8">
        <v>778.84020835859815</v>
      </c>
      <c r="F42" s="8">
        <v>599.76387659372529</v>
      </c>
      <c r="G42" s="8">
        <v>570.46</v>
      </c>
      <c r="H42" s="8">
        <v>617.30395350908816</v>
      </c>
      <c r="I42" s="8">
        <v>886.35601034302613</v>
      </c>
      <c r="J42" s="8">
        <v>605</v>
      </c>
      <c r="K42" s="8">
        <v>532</v>
      </c>
      <c r="L42" s="8">
        <v>591</v>
      </c>
      <c r="M42" s="8">
        <v>704.52284710892593</v>
      </c>
      <c r="N42" s="8">
        <v>892.22395499018228</v>
      </c>
      <c r="O42" s="8">
        <v>704.89386238765189</v>
      </c>
      <c r="P42" s="8">
        <v>885.23771752751156</v>
      </c>
      <c r="Q42" s="37">
        <v>652.95935817322993</v>
      </c>
      <c r="R42" s="37">
        <v>868.0446910563594</v>
      </c>
      <c r="S42" s="37">
        <v>1153.5979520626051</v>
      </c>
      <c r="U42" s="43"/>
      <c r="V42" s="43"/>
      <c r="W42" s="43"/>
      <c r="X42" s="43"/>
      <c r="Y42" s="46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</row>
    <row r="43" spans="3:36" x14ac:dyDescent="0.2">
      <c r="C43" s="11" t="s">
        <v>3</v>
      </c>
      <c r="D43" s="10">
        <v>319.44702960699925</v>
      </c>
      <c r="E43" s="10">
        <v>345.27145422887838</v>
      </c>
      <c r="F43" s="10">
        <v>338.79579148732694</v>
      </c>
      <c r="G43" s="10">
        <v>363.29</v>
      </c>
      <c r="H43" s="10">
        <v>392.5004476457388</v>
      </c>
      <c r="I43" s="10">
        <v>588.86719058826884</v>
      </c>
      <c r="J43" s="10">
        <v>339</v>
      </c>
      <c r="K43" s="10">
        <v>413</v>
      </c>
      <c r="L43" s="10">
        <v>430</v>
      </c>
      <c r="M43" s="10">
        <v>457.38944146901298</v>
      </c>
      <c r="N43" s="10">
        <v>570.43368950345769</v>
      </c>
      <c r="O43" s="10">
        <v>446.53585588156392</v>
      </c>
      <c r="P43" s="10">
        <v>565.83013698630054</v>
      </c>
      <c r="Q43" s="36">
        <v>380.96538274012585</v>
      </c>
      <c r="R43" s="36">
        <v>472.47674418604754</v>
      </c>
      <c r="S43" s="36">
        <v>650.5472191913766</v>
      </c>
      <c r="U43" s="43"/>
      <c r="V43" s="43"/>
      <c r="W43" s="43"/>
      <c r="X43" s="43"/>
      <c r="Y43" s="46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</row>
    <row r="44" spans="3:36" x14ac:dyDescent="0.2">
      <c r="C44" s="11" t="s">
        <v>4</v>
      </c>
      <c r="D44" s="10">
        <v>218.76588933399972</v>
      </c>
      <c r="E44" s="10">
        <v>433.56875412971976</v>
      </c>
      <c r="F44" s="10">
        <v>260.96808510639835</v>
      </c>
      <c r="G44" s="10">
        <v>207.17</v>
      </c>
      <c r="H44" s="10">
        <v>224.80350586334907</v>
      </c>
      <c r="I44" s="10">
        <v>297.48881975475729</v>
      </c>
      <c r="J44" s="10">
        <v>266</v>
      </c>
      <c r="K44" s="10">
        <v>119</v>
      </c>
      <c r="L44" s="10">
        <v>161</v>
      </c>
      <c r="M44" s="10">
        <v>247.13340563991306</v>
      </c>
      <c r="N44" s="10">
        <f>99.01239+222.777876106194</f>
        <v>321.790266106194</v>
      </c>
      <c r="O44" s="10">
        <v>258.35800650608797</v>
      </c>
      <c r="P44" s="10">
        <v>319.40758054121125</v>
      </c>
      <c r="Q44" s="36">
        <v>271.99397543310408</v>
      </c>
      <c r="R44" s="36">
        <v>395.56794687031254</v>
      </c>
      <c r="S44" s="36">
        <v>503.05073287122934</v>
      </c>
      <c r="U44" s="43"/>
      <c r="V44" s="43"/>
      <c r="W44" s="43"/>
      <c r="X44" s="43"/>
      <c r="Y44" s="46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</row>
    <row r="45" spans="3:36" ht="30" x14ac:dyDescent="0.2">
      <c r="C45" s="7" t="s">
        <v>15</v>
      </c>
      <c r="D45" s="8">
        <v>2580.6347290131648</v>
      </c>
      <c r="E45" s="8">
        <v>2588.1990060720186</v>
      </c>
      <c r="F45" s="8">
        <v>2581.4164773330876</v>
      </c>
      <c r="G45" s="8">
        <v>2942.09</v>
      </c>
      <c r="H45" s="8">
        <v>3034.7226331884008</v>
      </c>
      <c r="I45" s="8">
        <v>3426.3002229302078</v>
      </c>
      <c r="J45" s="8">
        <v>3087</v>
      </c>
      <c r="K45" s="8">
        <v>4352</v>
      </c>
      <c r="L45" s="8">
        <v>3523</v>
      </c>
      <c r="M45" s="8">
        <v>4714.5434478454999</v>
      </c>
      <c r="N45" s="8">
        <v>3706.451683974562</v>
      </c>
      <c r="O45" s="8">
        <v>4666.771729654467</v>
      </c>
      <c r="P45" s="8">
        <v>5199.8157134553821</v>
      </c>
      <c r="Q45" s="37">
        <v>5599.5337001040925</v>
      </c>
      <c r="R45" s="37">
        <v>5948.926528258703</v>
      </c>
      <c r="S45" s="37">
        <v>6483.5363027878684</v>
      </c>
      <c r="U45" s="43"/>
      <c r="V45" s="43"/>
      <c r="W45" s="43"/>
      <c r="X45" s="43"/>
      <c r="Y45" s="46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</row>
    <row r="46" spans="3:36" x14ac:dyDescent="0.2">
      <c r="C46" s="11" t="s">
        <v>3</v>
      </c>
      <c r="D46" s="10">
        <v>1255.5216633189877</v>
      </c>
      <c r="E46" s="10">
        <v>1289.9221680237508</v>
      </c>
      <c r="F46" s="10">
        <v>1462.9818268770948</v>
      </c>
      <c r="G46" s="10">
        <v>1534.32</v>
      </c>
      <c r="H46" s="10">
        <v>1475.2262826343463</v>
      </c>
      <c r="I46" s="10">
        <v>1685.9958686432576</v>
      </c>
      <c r="J46" s="10">
        <v>1633</v>
      </c>
      <c r="K46" s="10">
        <v>1928</v>
      </c>
      <c r="L46" s="10">
        <v>1561</v>
      </c>
      <c r="M46" s="10">
        <v>2172.5998469778083</v>
      </c>
      <c r="N46" s="10">
        <v>1948.9817724701491</v>
      </c>
      <c r="O46" s="10">
        <v>2360.806931804138</v>
      </c>
      <c r="P46" s="10">
        <v>2104.180821917811</v>
      </c>
      <c r="Q46" s="36">
        <v>2533.4197952218396</v>
      </c>
      <c r="R46" s="36">
        <v>2608.8933265925252</v>
      </c>
      <c r="S46" s="36">
        <v>3241.4232777691104</v>
      </c>
      <c r="U46" s="43"/>
      <c r="V46" s="43"/>
      <c r="W46" s="43"/>
      <c r="X46" s="43"/>
      <c r="Y46" s="46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</row>
    <row r="47" spans="3:36" x14ac:dyDescent="0.2">
      <c r="C47" s="11" t="s">
        <v>4</v>
      </c>
      <c r="D47" s="10">
        <v>1325.1130656939886</v>
      </c>
      <c r="E47" s="10">
        <v>1298.2768380482678</v>
      </c>
      <c r="F47" s="10">
        <v>1118.4346504559931</v>
      </c>
      <c r="G47" s="10">
        <v>1407.78</v>
      </c>
      <c r="H47" s="10">
        <v>1560</v>
      </c>
      <c r="I47" s="10">
        <v>1740.3043542869502</v>
      </c>
      <c r="J47" s="10">
        <v>1454</v>
      </c>
      <c r="K47" s="10">
        <v>2424</v>
      </c>
      <c r="L47" s="10">
        <v>1962</v>
      </c>
      <c r="M47" s="10">
        <v>2541.9436008676771</v>
      </c>
      <c r="N47" s="10">
        <f>445.5558+1311.91415929203</f>
        <v>1757.4699592920301</v>
      </c>
      <c r="O47" s="10">
        <v>2305.9647978503285</v>
      </c>
      <c r="P47" s="10">
        <v>3095.6348915375647</v>
      </c>
      <c r="Q47" s="36">
        <v>3066.1139048822602</v>
      </c>
      <c r="R47" s="36">
        <v>3340.0332016661901</v>
      </c>
      <c r="S47" s="36">
        <v>3242.1130250187425</v>
      </c>
      <c r="U47" s="43"/>
      <c r="V47" s="43"/>
      <c r="W47" s="43"/>
      <c r="X47" s="43"/>
      <c r="Y47" s="46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</row>
    <row r="48" spans="3:36" ht="30" x14ac:dyDescent="0.2">
      <c r="C48" s="7" t="s">
        <v>16</v>
      </c>
      <c r="D48" s="8">
        <v>1811.2533127049969</v>
      </c>
      <c r="E48" s="8">
        <v>1706.6859210621251</v>
      </c>
      <c r="F48" s="8">
        <v>2172.882587700456</v>
      </c>
      <c r="G48" s="8">
        <v>1824.83</v>
      </c>
      <c r="H48" s="8">
        <v>2054.1660939222606</v>
      </c>
      <c r="I48" s="8">
        <v>2310.7844699268835</v>
      </c>
      <c r="J48" s="8">
        <v>2607</v>
      </c>
      <c r="K48" s="8">
        <v>2611</v>
      </c>
      <c r="L48" s="8">
        <v>3432</v>
      </c>
      <c r="M48" s="8">
        <v>2715.1797529405339</v>
      </c>
      <c r="N48" s="8">
        <v>2644.768731748828</v>
      </c>
      <c r="O48" s="8">
        <v>2894.8102338747176</v>
      </c>
      <c r="P48" s="8">
        <v>4135.4345294113618</v>
      </c>
      <c r="Q48" s="37">
        <v>4244.3731931720367</v>
      </c>
      <c r="R48" s="37">
        <v>4213.4866203463162</v>
      </c>
      <c r="S48" s="37">
        <v>4678.0462206653474</v>
      </c>
      <c r="U48" s="43"/>
      <c r="V48" s="43"/>
      <c r="W48" s="43"/>
      <c r="X48" s="43"/>
      <c r="Y48" s="46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</row>
    <row r="49" spans="3:36" x14ac:dyDescent="0.2">
      <c r="C49" s="11" t="s">
        <v>3</v>
      </c>
      <c r="D49" s="10">
        <v>452.39820431899841</v>
      </c>
      <c r="E49" s="10">
        <v>487.41172931876935</v>
      </c>
      <c r="F49" s="10">
        <v>569.79292204686817</v>
      </c>
      <c r="G49" s="10">
        <v>487.61</v>
      </c>
      <c r="H49" s="10">
        <v>489.90004531329305</v>
      </c>
      <c r="I49" s="10">
        <v>586.62247370084378</v>
      </c>
      <c r="J49" s="10">
        <v>619</v>
      </c>
      <c r="K49" s="10">
        <v>758</v>
      </c>
      <c r="L49" s="10">
        <v>905</v>
      </c>
      <c r="M49" s="10">
        <v>314.45524100994641</v>
      </c>
      <c r="N49" s="10">
        <v>689.27404148334449</v>
      </c>
      <c r="O49" s="10">
        <v>580.78518523817843</v>
      </c>
      <c r="P49" s="10">
        <v>778.01643835616312</v>
      </c>
      <c r="Q49" s="36">
        <v>609.54461238420129</v>
      </c>
      <c r="R49" s="36">
        <v>801.15621840242784</v>
      </c>
      <c r="S49" s="36">
        <v>707.36259012875928</v>
      </c>
      <c r="U49" s="43"/>
      <c r="V49" s="43"/>
      <c r="W49" s="43"/>
      <c r="X49" s="43"/>
      <c r="Y49" s="46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</row>
    <row r="50" spans="3:36" x14ac:dyDescent="0.2">
      <c r="C50" s="11" t="s">
        <v>4</v>
      </c>
      <c r="D50" s="10">
        <v>1358.855108385987</v>
      </c>
      <c r="E50" s="10">
        <v>1219.2741917433557</v>
      </c>
      <c r="F50" s="10">
        <v>1603.0896656535879</v>
      </c>
      <c r="G50" s="10">
        <v>1337.22</v>
      </c>
      <c r="H50" s="10">
        <v>1564.2660486089667</v>
      </c>
      <c r="I50" s="10">
        <v>1724.1619962260397</v>
      </c>
      <c r="J50" s="10">
        <v>1988</v>
      </c>
      <c r="K50" s="10">
        <v>1853</v>
      </c>
      <c r="L50" s="10">
        <v>2527</v>
      </c>
      <c r="M50" s="10">
        <v>2400.7245119305853</v>
      </c>
      <c r="N50" s="10">
        <f>148.51858+1806.97610619469</f>
        <v>1955.4946861946898</v>
      </c>
      <c r="O50" s="10">
        <v>2314.0250486365394</v>
      </c>
      <c r="P50" s="10">
        <v>3357.418091055195</v>
      </c>
      <c r="Q50" s="36">
        <v>3634.8285807878374</v>
      </c>
      <c r="R50" s="36">
        <v>3412.3304019438892</v>
      </c>
      <c r="S50" s="36">
        <v>3970.683630536586</v>
      </c>
      <c r="U50" s="43"/>
      <c r="V50" s="43"/>
      <c r="W50" s="43"/>
      <c r="X50" s="43"/>
      <c r="Y50" s="46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</row>
    <row r="51" spans="3:36" ht="30" x14ac:dyDescent="0.2">
      <c r="C51" s="7" t="s">
        <v>17</v>
      </c>
      <c r="D51" s="8">
        <v>2852.5967452170639</v>
      </c>
      <c r="E51" s="8">
        <v>2914.2238437886945</v>
      </c>
      <c r="F51" s="8">
        <v>2835.1236170649436</v>
      </c>
      <c r="G51" s="8">
        <v>2700.2</v>
      </c>
      <c r="H51" s="8">
        <v>3019.2996078178921</v>
      </c>
      <c r="I51" s="8">
        <v>3024.6058548268848</v>
      </c>
      <c r="J51" s="8">
        <v>3110</v>
      </c>
      <c r="K51" s="8">
        <v>2800</v>
      </c>
      <c r="L51" s="8">
        <v>2965</v>
      </c>
      <c r="M51" s="8">
        <v>3191.4354211512532</v>
      </c>
      <c r="N51" s="8">
        <v>3286.7614796727134</v>
      </c>
      <c r="O51" s="8">
        <v>3100.1742641296569</v>
      </c>
      <c r="P51" s="8">
        <v>3261.5733773824054</v>
      </c>
      <c r="Q51" s="37">
        <v>3360.7586333258791</v>
      </c>
      <c r="R51" s="37">
        <v>4213.9295922591764</v>
      </c>
      <c r="S51" s="37">
        <v>4258.6835276624479</v>
      </c>
      <c r="U51" s="43"/>
      <c r="V51" s="43"/>
      <c r="W51" s="43"/>
      <c r="X51" s="43"/>
      <c r="Y51" s="46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</row>
    <row r="52" spans="3:36" x14ac:dyDescent="0.2">
      <c r="C52" s="11" t="s">
        <v>3</v>
      </c>
      <c r="D52" s="10">
        <v>2206.5468578189489</v>
      </c>
      <c r="E52" s="10">
        <v>2245.4923966128822</v>
      </c>
      <c r="F52" s="10">
        <v>1940.3758967001488</v>
      </c>
      <c r="G52" s="10">
        <v>2102.91</v>
      </c>
      <c r="H52" s="10">
        <v>2244.2794460320961</v>
      </c>
      <c r="I52" s="10">
        <v>2219.9492551186886</v>
      </c>
      <c r="J52" s="10">
        <v>2496</v>
      </c>
      <c r="K52" s="10">
        <v>2135</v>
      </c>
      <c r="L52" s="10">
        <v>2105</v>
      </c>
      <c r="M52" s="10">
        <v>2344.1208875286889</v>
      </c>
      <c r="N52" s="10">
        <v>2519.4154619736041</v>
      </c>
      <c r="O52" s="10">
        <v>2397.3314310344313</v>
      </c>
      <c r="P52" s="10">
        <v>2475.5068493150729</v>
      </c>
      <c r="Q52" s="36">
        <v>2495.3232569478273</v>
      </c>
      <c r="R52" s="36">
        <v>3122.455005055625</v>
      </c>
      <c r="S52" s="36">
        <v>3140.1273766531244</v>
      </c>
      <c r="U52" s="43"/>
      <c r="V52" s="43"/>
      <c r="W52" s="43"/>
      <c r="X52" s="43"/>
      <c r="Y52" s="46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</row>
    <row r="53" spans="3:36" x14ac:dyDescent="0.2">
      <c r="C53" s="11" t="s">
        <v>4</v>
      </c>
      <c r="D53" s="10">
        <v>646.04988739799683</v>
      </c>
      <c r="E53" s="10">
        <v>668.73144717581238</v>
      </c>
      <c r="F53" s="10">
        <v>894.74772036479465</v>
      </c>
      <c r="G53" s="10">
        <v>597.29</v>
      </c>
      <c r="H53" s="10">
        <v>775.02016178580141</v>
      </c>
      <c r="I53" s="10">
        <v>804.65659970819615</v>
      </c>
      <c r="J53" s="10">
        <v>614</v>
      </c>
      <c r="K53" s="10">
        <v>665</v>
      </c>
      <c r="L53" s="10">
        <v>860</v>
      </c>
      <c r="M53" s="10">
        <v>847.31453362255911</v>
      </c>
      <c r="N53" s="10">
        <f>247.53097+519.815044247787</f>
        <v>767.34601424778702</v>
      </c>
      <c r="O53" s="10">
        <v>702.8428330952255</v>
      </c>
      <c r="P53" s="10">
        <v>786.06652806733064</v>
      </c>
      <c r="Q53" s="36">
        <v>865.43537637805912</v>
      </c>
      <c r="R53" s="36">
        <v>1091.474587203551</v>
      </c>
      <c r="S53" s="36">
        <v>1118.5561510093219</v>
      </c>
      <c r="U53" s="43"/>
      <c r="V53" s="43"/>
      <c r="W53" s="43"/>
      <c r="X53" s="43"/>
      <c r="Y53" s="46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</row>
    <row r="54" spans="3:36" ht="15" x14ac:dyDescent="0.2">
      <c r="C54" s="7" t="s">
        <v>18</v>
      </c>
      <c r="D54" s="8">
        <v>1459.906231525988</v>
      </c>
      <c r="E54" s="8">
        <v>1119.8051395326595</v>
      </c>
      <c r="F54" s="8">
        <v>1600.7021872579398</v>
      </c>
      <c r="G54" s="8">
        <v>1591.34</v>
      </c>
      <c r="H54" s="8">
        <v>2191.5969158432863</v>
      </c>
      <c r="I54" s="8">
        <v>1370.8804377388808</v>
      </c>
      <c r="J54" s="8">
        <v>1919</v>
      </c>
      <c r="K54" s="8">
        <v>1569</v>
      </c>
      <c r="L54" s="8">
        <v>2289</v>
      </c>
      <c r="M54" s="8">
        <v>2350.5537917802849</v>
      </c>
      <c r="N54" s="8">
        <v>1898.2357035982284</v>
      </c>
      <c r="O54" s="8">
        <v>2052.5843274384247</v>
      </c>
      <c r="P54" s="8">
        <v>2420.4542733637004</v>
      </c>
      <c r="Q54" s="37">
        <v>2902.1591804883265</v>
      </c>
      <c r="R54" s="37">
        <v>2288.0402311718026</v>
      </c>
      <c r="S54" s="37">
        <v>2894.6106659809261</v>
      </c>
      <c r="U54" s="43"/>
      <c r="V54" s="43"/>
      <c r="W54" s="43"/>
      <c r="X54" s="43"/>
      <c r="Y54" s="46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</row>
    <row r="55" spans="3:36" x14ac:dyDescent="0.2">
      <c r="C55" s="11" t="s">
        <v>3</v>
      </c>
      <c r="D55" s="10">
        <v>600.33949715599886</v>
      </c>
      <c r="E55" s="10">
        <v>376.92989473371671</v>
      </c>
      <c r="F55" s="10">
        <v>631.39215686274565</v>
      </c>
      <c r="G55" s="10">
        <v>745.59</v>
      </c>
      <c r="H55" s="10">
        <v>881.41926086217381</v>
      </c>
      <c r="I55" s="10">
        <v>441.97144878393789</v>
      </c>
      <c r="J55" s="10">
        <v>942</v>
      </c>
      <c r="K55" s="10">
        <v>666</v>
      </c>
      <c r="L55" s="10">
        <v>837</v>
      </c>
      <c r="M55" s="10">
        <v>1114.8867635807187</v>
      </c>
      <c r="N55" s="10">
        <v>784.34632306725393</v>
      </c>
      <c r="O55" s="10">
        <v>814.71195077632478</v>
      </c>
      <c r="P55" s="10">
        <v>760.33424657534124</v>
      </c>
      <c r="Q55" s="36">
        <v>1047.6548025353461</v>
      </c>
      <c r="R55" s="36">
        <v>739.52881698685655</v>
      </c>
      <c r="S55" s="36">
        <v>1092.4026782670858</v>
      </c>
      <c r="U55" s="43"/>
      <c r="V55" s="43"/>
      <c r="W55" s="43"/>
      <c r="X55" s="43"/>
      <c r="Y55" s="46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</row>
    <row r="56" spans="3:36" x14ac:dyDescent="0.2">
      <c r="C56" s="11" t="s">
        <v>4</v>
      </c>
      <c r="D56" s="10">
        <v>859.56673436999438</v>
      </c>
      <c r="E56" s="10">
        <v>742.87524479894284</v>
      </c>
      <c r="F56" s="10">
        <v>969.3100303951943</v>
      </c>
      <c r="G56" s="10">
        <v>845.75</v>
      </c>
      <c r="H56" s="10">
        <v>1310.1776549811125</v>
      </c>
      <c r="I56" s="10">
        <v>928.90898895494297</v>
      </c>
      <c r="J56" s="10">
        <v>977</v>
      </c>
      <c r="K56" s="10">
        <v>903</v>
      </c>
      <c r="L56" s="10">
        <v>1452</v>
      </c>
      <c r="M56" s="10">
        <v>1235.6670281995653</v>
      </c>
      <c r="N56" s="10">
        <f>272.28407+841.605309734511</f>
        <v>1113.8893797345111</v>
      </c>
      <c r="O56" s="10">
        <v>1237.8723766620999</v>
      </c>
      <c r="P56" s="10">
        <v>1660.1200267883567</v>
      </c>
      <c r="Q56" s="36">
        <v>1854.5043779529851</v>
      </c>
      <c r="R56" s="36">
        <v>1548.5114141849444</v>
      </c>
      <c r="S56" s="36">
        <v>1802.2079877138392</v>
      </c>
      <c r="U56" s="43"/>
      <c r="V56" s="43"/>
      <c r="W56" s="43"/>
      <c r="X56" s="43"/>
      <c r="Y56" s="46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</row>
    <row r="57" spans="3:36" ht="30" x14ac:dyDescent="0.2">
      <c r="C57" s="7" t="s">
        <v>19</v>
      </c>
      <c r="D57" s="8">
        <v>1294.0758775999911</v>
      </c>
      <c r="E57" s="8">
        <v>890.03938320071006</v>
      </c>
      <c r="F57" s="8">
        <v>887.48677499024893</v>
      </c>
      <c r="G57" s="8">
        <v>1376.6</v>
      </c>
      <c r="H57" s="8">
        <v>1647.9713676444021</v>
      </c>
      <c r="I57" s="8">
        <v>1503.0064499145537</v>
      </c>
      <c r="J57" s="8">
        <v>2178</v>
      </c>
      <c r="K57" s="8">
        <v>1914</v>
      </c>
      <c r="L57" s="8">
        <v>2102</v>
      </c>
      <c r="M57" s="8">
        <v>2217.7677465076231</v>
      </c>
      <c r="N57" s="8">
        <v>1915.1085853501188</v>
      </c>
      <c r="O57" s="8">
        <v>2367.8726287221161</v>
      </c>
      <c r="P57" s="8">
        <v>2835.2041280752005</v>
      </c>
      <c r="Q57" s="37">
        <v>3142.0953219371336</v>
      </c>
      <c r="R57" s="37">
        <v>3939.261265508746</v>
      </c>
      <c r="S57" s="37">
        <v>4264.1013314643633</v>
      </c>
      <c r="U57" s="43"/>
      <c r="V57" s="43"/>
      <c r="W57" s="43"/>
      <c r="X57" s="43"/>
      <c r="Y57" s="46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</row>
    <row r="58" spans="3:36" x14ac:dyDescent="0.2">
      <c r="C58" s="11" t="s">
        <v>3</v>
      </c>
      <c r="D58" s="10">
        <v>651.37484922999897</v>
      </c>
      <c r="E58" s="10">
        <v>529.08444767457547</v>
      </c>
      <c r="F58" s="10">
        <v>477.39406982305178</v>
      </c>
      <c r="G58" s="10">
        <v>705.9</v>
      </c>
      <c r="H58" s="10">
        <v>962.54465339764022</v>
      </c>
      <c r="I58" s="10">
        <v>774.02185595020558</v>
      </c>
      <c r="J58" s="10">
        <v>1036</v>
      </c>
      <c r="K58" s="10">
        <v>964</v>
      </c>
      <c r="L58" s="10">
        <v>973</v>
      </c>
      <c r="M58" s="10">
        <v>1229.2341239479715</v>
      </c>
      <c r="N58" s="10">
        <v>974.49088623507282</v>
      </c>
      <c r="O58" s="10">
        <v>1076.1118833416306</v>
      </c>
      <c r="P58" s="10">
        <v>1255.4356164383555</v>
      </c>
      <c r="Q58" s="36">
        <v>1238.1374939054101</v>
      </c>
      <c r="R58" s="36">
        <v>1047.665824064713</v>
      </c>
      <c r="S58" s="36">
        <v>1658.2793422856096</v>
      </c>
      <c r="U58" s="43"/>
      <c r="V58" s="43"/>
      <c r="W58" s="43"/>
      <c r="X58" s="43"/>
      <c r="Y58" s="46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</row>
    <row r="59" spans="3:36" x14ac:dyDescent="0.2">
      <c r="C59" s="11" t="s">
        <v>4</v>
      </c>
      <c r="D59" s="10">
        <v>642.70102836999683</v>
      </c>
      <c r="E59" s="10">
        <v>360.95493552613459</v>
      </c>
      <c r="F59" s="10">
        <v>410.09270516719721</v>
      </c>
      <c r="G59" s="10">
        <v>670.7</v>
      </c>
      <c r="H59" s="10">
        <v>685.42671424676166</v>
      </c>
      <c r="I59" s="10">
        <v>728.98459396434816</v>
      </c>
      <c r="J59" s="10">
        <v>1142</v>
      </c>
      <c r="K59" s="10">
        <v>950</v>
      </c>
      <c r="L59" s="10">
        <v>1129</v>
      </c>
      <c r="M59" s="10">
        <v>988.53362255965226</v>
      </c>
      <c r="N59" s="10">
        <f>123.76549+816.852212389379</f>
        <v>940.61770238937902</v>
      </c>
      <c r="O59" s="10">
        <v>1291.7607453804858</v>
      </c>
      <c r="P59" s="10">
        <v>1579.7685116368416</v>
      </c>
      <c r="Q59" s="36">
        <v>1903.9578280317314</v>
      </c>
      <c r="R59" s="36">
        <v>2891.595441444033</v>
      </c>
      <c r="S59" s="36">
        <v>2605.821989178753</v>
      </c>
      <c r="U59" s="43"/>
      <c r="V59" s="43"/>
      <c r="W59" s="43"/>
      <c r="X59" s="43"/>
      <c r="Y59" s="46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</row>
    <row r="60" spans="3:36" ht="30" x14ac:dyDescent="0.2">
      <c r="C60" s="7" t="s">
        <v>20</v>
      </c>
      <c r="D60" s="8">
        <v>972.37261346099433</v>
      </c>
      <c r="E60" s="8">
        <v>1228.8743829753059</v>
      </c>
      <c r="F60" s="8">
        <v>829.12830897800177</v>
      </c>
      <c r="G60" s="8">
        <v>1114.69</v>
      </c>
      <c r="H60" s="8">
        <v>1048.9402088091158</v>
      </c>
      <c r="I60" s="8">
        <v>1042.2812487300641</v>
      </c>
      <c r="J60" s="8">
        <v>1183</v>
      </c>
      <c r="K60" s="8">
        <v>1123</v>
      </c>
      <c r="L60" s="8">
        <v>1139</v>
      </c>
      <c r="M60" s="8">
        <v>1114.7442496352855</v>
      </c>
      <c r="N60" s="8">
        <v>752.57061346178398</v>
      </c>
      <c r="O60" s="8">
        <v>788.30873825083802</v>
      </c>
      <c r="P60" s="8">
        <v>949.31348787283684</v>
      </c>
      <c r="Q60" s="37">
        <v>1109.7575690740307</v>
      </c>
      <c r="R60" s="37">
        <v>1246.4126931289204</v>
      </c>
      <c r="S60" s="37">
        <v>1085.7108703937927</v>
      </c>
      <c r="U60" s="43"/>
      <c r="V60" s="43"/>
      <c r="W60" s="43"/>
      <c r="X60" s="43"/>
      <c r="Y60" s="46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</row>
    <row r="61" spans="3:36" x14ac:dyDescent="0.2">
      <c r="C61" s="11" t="s">
        <v>3</v>
      </c>
      <c r="D61" s="10">
        <v>491.81350568799894</v>
      </c>
      <c r="E61" s="10">
        <v>630.32733006218768</v>
      </c>
      <c r="F61" s="10">
        <v>400.39502630320465</v>
      </c>
      <c r="G61" s="10">
        <v>693.36</v>
      </c>
      <c r="H61" s="10">
        <v>524.12054072375668</v>
      </c>
      <c r="I61" s="10">
        <v>472.80694985306138</v>
      </c>
      <c r="J61" s="10">
        <v>585</v>
      </c>
      <c r="K61" s="10">
        <v>505</v>
      </c>
      <c r="L61" s="10">
        <v>520</v>
      </c>
      <c r="M61" s="10">
        <v>514.56312165263955</v>
      </c>
      <c r="N61" s="10">
        <v>356.52105593966104</v>
      </c>
      <c r="O61" s="10">
        <v>439.41680529694389</v>
      </c>
      <c r="P61" s="10">
        <v>530.46575342465678</v>
      </c>
      <c r="Q61" s="36">
        <v>590.496343247195</v>
      </c>
      <c r="R61" s="36">
        <v>554.6466127401427</v>
      </c>
      <c r="S61" s="36">
        <v>576.99772061628812</v>
      </c>
      <c r="U61" s="43"/>
      <c r="V61" s="43"/>
      <c r="W61" s="43"/>
      <c r="X61" s="43"/>
      <c r="Y61" s="46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</row>
    <row r="62" spans="3:36" x14ac:dyDescent="0.2">
      <c r="C62" s="11" t="s">
        <v>4</v>
      </c>
      <c r="D62" s="10">
        <v>480.559107772998</v>
      </c>
      <c r="E62" s="10">
        <v>598.54705291311825</v>
      </c>
      <c r="F62" s="10">
        <v>428.73328267479707</v>
      </c>
      <c r="G62" s="10">
        <v>421.33</v>
      </c>
      <c r="H62" s="10">
        <v>524.81966808535924</v>
      </c>
      <c r="I62" s="10">
        <v>569.47429887700275</v>
      </c>
      <c r="J62" s="10">
        <v>598</v>
      </c>
      <c r="K62" s="10">
        <v>618</v>
      </c>
      <c r="L62" s="10">
        <v>619</v>
      </c>
      <c r="M62" s="10">
        <v>600.18112798264599</v>
      </c>
      <c r="N62" s="10">
        <f>74.259292+321.790265486725</f>
        <v>396.04955748672501</v>
      </c>
      <c r="O62" s="10">
        <v>348.89193295389413</v>
      </c>
      <c r="P62" s="10">
        <v>418.84773444818052</v>
      </c>
      <c r="Q62" s="36">
        <v>519.26122582683502</v>
      </c>
      <c r="R62" s="36">
        <v>691.76608038877828</v>
      </c>
      <c r="S62" s="36">
        <v>508.71314977750444</v>
      </c>
      <c r="U62" s="43"/>
      <c r="V62" s="43"/>
      <c r="W62" s="43"/>
      <c r="X62" s="43"/>
      <c r="Y62" s="46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</row>
    <row r="63" spans="3:36" ht="15" x14ac:dyDescent="0.2">
      <c r="C63" s="7" t="s">
        <v>21</v>
      </c>
      <c r="D63" s="8">
        <v>946.7564149699939</v>
      </c>
      <c r="E63" s="8">
        <v>844.28782806708352</v>
      </c>
      <c r="F63" s="8">
        <v>1077.9373541840614</v>
      </c>
      <c r="G63" s="8">
        <v>790.95</v>
      </c>
      <c r="H63" s="8">
        <v>892.60328837947634</v>
      </c>
      <c r="I63" s="8">
        <v>1173.1706453517384</v>
      </c>
      <c r="J63" s="8">
        <v>1014</v>
      </c>
      <c r="K63" s="8">
        <v>1077</v>
      </c>
      <c r="L63" s="8">
        <v>1151</v>
      </c>
      <c r="M63" s="8">
        <v>835.59378085961248</v>
      </c>
      <c r="N63" s="8">
        <v>1261.5503612688626</v>
      </c>
      <c r="O63" s="8">
        <v>1200.2374689959447</v>
      </c>
      <c r="P63" s="8">
        <v>1691.3921243827212</v>
      </c>
      <c r="Q63" s="37">
        <v>1735.256804003282</v>
      </c>
      <c r="R63" s="37">
        <v>1667.1446620769229</v>
      </c>
      <c r="S63" s="37">
        <v>1675.5120353221523</v>
      </c>
      <c r="U63" s="43"/>
      <c r="V63" s="43"/>
      <c r="W63" s="43"/>
      <c r="X63" s="43"/>
      <c r="Y63" s="46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</row>
    <row r="64" spans="3:36" x14ac:dyDescent="0.2">
      <c r="C64" s="11" t="s">
        <v>3</v>
      </c>
      <c r="D64" s="10">
        <v>320.04371243799903</v>
      </c>
      <c r="E64" s="10">
        <v>278.85327060509417</v>
      </c>
      <c r="F64" s="10">
        <v>369.59540889526579</v>
      </c>
      <c r="G64" s="10">
        <v>244.2</v>
      </c>
      <c r="H64" s="10">
        <v>265.94858935626655</v>
      </c>
      <c r="I64" s="10">
        <v>442.48580594270152</v>
      </c>
      <c r="J64" s="10">
        <v>278</v>
      </c>
      <c r="K64" s="10">
        <v>459</v>
      </c>
      <c r="L64" s="10">
        <v>453</v>
      </c>
      <c r="M64" s="10">
        <v>200.10788064269315</v>
      </c>
      <c r="N64" s="10">
        <v>617.96983029541241</v>
      </c>
      <c r="O64" s="10">
        <v>419.0588414883116</v>
      </c>
      <c r="P64" s="10">
        <v>565.83013698630054</v>
      </c>
      <c r="Q64" s="36">
        <v>400.01365187713213</v>
      </c>
      <c r="R64" s="36">
        <v>349.22194135490463</v>
      </c>
      <c r="S64" s="36">
        <v>538.8039253447306</v>
      </c>
      <c r="U64" s="43"/>
      <c r="V64" s="43"/>
      <c r="W64" s="43"/>
      <c r="X64" s="43"/>
      <c r="Y64" s="46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</row>
    <row r="65" spans="3:36" x14ac:dyDescent="0.2">
      <c r="C65" s="11" t="s">
        <v>4</v>
      </c>
      <c r="D65" s="10">
        <v>626.71270253199634</v>
      </c>
      <c r="E65" s="10">
        <v>565.43455746198936</v>
      </c>
      <c r="F65" s="10">
        <v>708.3419452887955</v>
      </c>
      <c r="G65" s="10">
        <v>546.75</v>
      </c>
      <c r="H65" s="10">
        <v>626.65469902320956</v>
      </c>
      <c r="I65" s="10">
        <v>730.68483940903684</v>
      </c>
      <c r="J65" s="10">
        <v>736</v>
      </c>
      <c r="K65" s="10">
        <v>618</v>
      </c>
      <c r="L65" s="10">
        <v>698</v>
      </c>
      <c r="M65" s="10">
        <v>635.48590021691928</v>
      </c>
      <c r="N65" s="10">
        <f>148.51858+495.061946902654</f>
        <v>643.5805269026539</v>
      </c>
      <c r="O65" s="10">
        <v>781.17862750763311</v>
      </c>
      <c r="P65" s="10">
        <v>1125.5619873964201</v>
      </c>
      <c r="Q65" s="36">
        <v>1335.243152126149</v>
      </c>
      <c r="R65" s="36">
        <v>1317.9227207220176</v>
      </c>
      <c r="S65" s="36">
        <v>1136.7081099774218</v>
      </c>
      <c r="U65" s="43"/>
      <c r="V65" s="43"/>
      <c r="W65" s="43"/>
      <c r="X65" s="43"/>
      <c r="Y65" s="46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</row>
    <row r="66" spans="3:36" ht="30" x14ac:dyDescent="0.2">
      <c r="C66" s="7" t="s">
        <v>22</v>
      </c>
      <c r="D66" s="8">
        <v>3022.2963453941716</v>
      </c>
      <c r="E66" s="8">
        <v>3350.4968954411574</v>
      </c>
      <c r="F66" s="8">
        <v>3361.0060812079587</v>
      </c>
      <c r="G66" s="8">
        <v>3111.66</v>
      </c>
      <c r="H66" s="8">
        <v>3290.7256822236013</v>
      </c>
      <c r="I66" s="8">
        <v>3313.3960093830315</v>
      </c>
      <c r="J66" s="8">
        <v>3454</v>
      </c>
      <c r="K66" s="8">
        <v>2979</v>
      </c>
      <c r="L66" s="8">
        <v>3237</v>
      </c>
      <c r="M66" s="8">
        <v>4041.6101220360342</v>
      </c>
      <c r="N66" s="8">
        <v>2883.3070390415064</v>
      </c>
      <c r="O66" s="8">
        <v>2885.6399491684524</v>
      </c>
      <c r="P66" s="8">
        <v>4087.3282165369983</v>
      </c>
      <c r="Q66" s="37">
        <v>4192.5465932760335</v>
      </c>
      <c r="R66" s="37">
        <v>4870.2250640208049</v>
      </c>
      <c r="S66" s="37">
        <v>4365.5483333482707</v>
      </c>
      <c r="U66" s="43"/>
      <c r="V66" s="43"/>
      <c r="W66" s="43"/>
      <c r="X66" s="43"/>
      <c r="Y66" s="46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</row>
    <row r="67" spans="3:36" x14ac:dyDescent="0.2">
      <c r="C67" s="11" t="s">
        <v>3</v>
      </c>
      <c r="D67" s="10">
        <v>266.62823669499954</v>
      </c>
      <c r="E67" s="10">
        <v>463.44158970431812</v>
      </c>
      <c r="F67" s="10">
        <v>415.79483500717407</v>
      </c>
      <c r="G67" s="10">
        <v>287.8</v>
      </c>
      <c r="H67" s="10">
        <v>319.20351060253188</v>
      </c>
      <c r="I67" s="10">
        <v>188.30492915580712</v>
      </c>
      <c r="J67" s="10">
        <v>389</v>
      </c>
      <c r="K67" s="10">
        <v>413</v>
      </c>
      <c r="L67" s="10">
        <v>226</v>
      </c>
      <c r="M67" s="10">
        <v>228.69472073450646</v>
      </c>
      <c r="N67" s="10">
        <v>308.9849151477062</v>
      </c>
      <c r="O67" s="10">
        <v>197.32825176755338</v>
      </c>
      <c r="P67" s="10">
        <v>371.32602739725985</v>
      </c>
      <c r="Q67" s="36">
        <v>285.72403705509441</v>
      </c>
      <c r="R67" s="36">
        <v>349.22194135490463</v>
      </c>
      <c r="S67" s="36">
        <v>395.80533689798801</v>
      </c>
      <c r="U67" s="43"/>
      <c r="V67" s="43"/>
      <c r="W67" s="43"/>
      <c r="X67" s="43"/>
      <c r="Y67" s="46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</row>
    <row r="68" spans="3:36" x14ac:dyDescent="0.2">
      <c r="C68" s="11" t="s">
        <v>4</v>
      </c>
      <c r="D68" s="10">
        <v>2755.6681086991116</v>
      </c>
      <c r="E68" s="10">
        <v>2887.0553057368393</v>
      </c>
      <c r="F68" s="10">
        <v>2945.2112462007844</v>
      </c>
      <c r="G68" s="10">
        <v>2823.85</v>
      </c>
      <c r="H68" s="10">
        <v>2971.522171621069</v>
      </c>
      <c r="I68" s="10">
        <v>3125.0910802272242</v>
      </c>
      <c r="J68" s="10">
        <v>3065</v>
      </c>
      <c r="K68" s="10">
        <v>2566</v>
      </c>
      <c r="L68" s="10">
        <v>3011</v>
      </c>
      <c r="M68" s="10">
        <v>3812.9154013015245</v>
      </c>
      <c r="N68" s="10">
        <f>24.753097+2549.56902654867</f>
        <v>2574.3221235486699</v>
      </c>
      <c r="O68" s="10">
        <v>2688.311697400899</v>
      </c>
      <c r="P68" s="10">
        <v>3716.0021891397373</v>
      </c>
      <c r="Q68" s="36">
        <v>3906.8225562209395</v>
      </c>
      <c r="R68" s="36">
        <v>4521.0031226659021</v>
      </c>
      <c r="S68" s="36">
        <v>3969.742996450283</v>
      </c>
      <c r="U68" s="43"/>
      <c r="V68" s="43"/>
      <c r="W68" s="43"/>
      <c r="X68" s="43"/>
      <c r="Y68" s="46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</row>
    <row r="69" spans="3:36" ht="15" x14ac:dyDescent="0.2">
      <c r="C69" s="7" t="s">
        <v>23</v>
      </c>
      <c r="D69" s="12">
        <v>4.0859539839999997</v>
      </c>
      <c r="E69" s="8">
        <v>22.1800859171192</v>
      </c>
      <c r="F69" s="12">
        <v>0</v>
      </c>
      <c r="G69" s="12">
        <v>39.15</v>
      </c>
      <c r="H69" s="12"/>
      <c r="I69" s="12">
        <v>0</v>
      </c>
      <c r="J69" s="12">
        <v>23</v>
      </c>
      <c r="K69" s="12">
        <v>0</v>
      </c>
      <c r="L69" s="12">
        <v>0</v>
      </c>
      <c r="M69" s="12"/>
      <c r="N69" s="12"/>
      <c r="O69" s="12">
        <v>8.1372605124449198</v>
      </c>
      <c r="P69" s="12">
        <v>0</v>
      </c>
      <c r="Q69" s="38">
        <v>43.774994176379401</v>
      </c>
      <c r="R69" s="38">
        <v>0</v>
      </c>
      <c r="S69" s="38">
        <v>0</v>
      </c>
      <c r="U69" s="43"/>
      <c r="V69" s="43"/>
      <c r="W69" s="43"/>
      <c r="X69" s="43"/>
      <c r="Y69" s="46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</row>
    <row r="70" spans="3:36" x14ac:dyDescent="0.2">
      <c r="C70" s="11" t="s">
        <v>3</v>
      </c>
      <c r="D70" s="10">
        <v>2.0344640620000001</v>
      </c>
      <c r="E70" s="10">
        <v>0</v>
      </c>
      <c r="F70" s="10">
        <v>0</v>
      </c>
      <c r="G70" s="10">
        <v>17.87</v>
      </c>
      <c r="H70" s="10"/>
      <c r="I70" s="10">
        <v>0</v>
      </c>
      <c r="J70" s="10">
        <v>23</v>
      </c>
      <c r="K70" s="10">
        <v>0</v>
      </c>
      <c r="L70" s="10">
        <v>0</v>
      </c>
      <c r="M70" s="10"/>
      <c r="N70" s="10"/>
      <c r="O70" s="10">
        <v>4.0683503384375594</v>
      </c>
      <c r="P70" s="10">
        <v>0</v>
      </c>
      <c r="Q70" s="36">
        <v>19.048269137006301</v>
      </c>
      <c r="R70" s="36">
        <v>0</v>
      </c>
      <c r="S70" s="36">
        <v>0</v>
      </c>
      <c r="U70" s="43"/>
      <c r="V70" s="43"/>
      <c r="W70" s="43"/>
      <c r="X70" s="43"/>
      <c r="Y70" s="46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</row>
    <row r="71" spans="3:36" x14ac:dyDescent="0.2">
      <c r="C71" s="11" t="s">
        <v>4</v>
      </c>
      <c r="D71" s="10">
        <v>2.051489922</v>
      </c>
      <c r="E71" s="10">
        <v>22.1800859171192</v>
      </c>
      <c r="F71" s="10">
        <v>0</v>
      </c>
      <c r="G71" s="10">
        <v>21.28</v>
      </c>
      <c r="H71" s="10"/>
      <c r="I71" s="10">
        <v>0</v>
      </c>
      <c r="J71" s="10">
        <v>0</v>
      </c>
      <c r="K71" s="10">
        <v>0</v>
      </c>
      <c r="L71" s="10">
        <v>0</v>
      </c>
      <c r="M71" s="10"/>
      <c r="N71" s="10"/>
      <c r="O71" s="10">
        <v>4.0689101740073603</v>
      </c>
      <c r="P71" s="10">
        <v>0</v>
      </c>
      <c r="Q71" s="36">
        <v>24.7267250393731</v>
      </c>
      <c r="R71" s="36">
        <v>0</v>
      </c>
      <c r="S71" s="36">
        <v>0</v>
      </c>
      <c r="U71" s="43"/>
      <c r="V71" s="43"/>
      <c r="W71" s="43"/>
      <c r="X71" s="43"/>
      <c r="Y71" s="46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</row>
    <row r="72" spans="3:36" ht="15" x14ac:dyDescent="0.2">
      <c r="C72" s="7" t="s">
        <v>24</v>
      </c>
      <c r="D72" s="8">
        <v>100.36223575899994</v>
      </c>
      <c r="E72" s="8">
        <v>334.69349134987277</v>
      </c>
      <c r="F72" s="8">
        <v>319.32655111864551</v>
      </c>
      <c r="G72" s="8">
        <v>20.166947732302997</v>
      </c>
      <c r="H72" s="8">
        <v>415.41734672792097</v>
      </c>
      <c r="I72" s="8">
        <v>136.70353314357439</v>
      </c>
      <c r="J72" s="8">
        <v>398</v>
      </c>
      <c r="K72" s="8">
        <v>350</v>
      </c>
      <c r="L72" s="8">
        <v>306</v>
      </c>
      <c r="M72" s="8">
        <v>712.95589077335933</v>
      </c>
      <c r="N72" s="8">
        <v>1087.2936529037779</v>
      </c>
      <c r="O72" s="8">
        <v>566.55630852987792</v>
      </c>
      <c r="P72" s="8">
        <v>941.2484503508407</v>
      </c>
      <c r="Q72" s="37">
        <v>1556.4912728253034</v>
      </c>
      <c r="R72" s="37">
        <v>1021.5588235385447</v>
      </c>
      <c r="S72" s="37">
        <v>836.72670916173047</v>
      </c>
      <c r="U72" s="43"/>
      <c r="V72" s="43"/>
      <c r="W72" s="43"/>
      <c r="X72" s="43"/>
      <c r="Y72" s="46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</row>
    <row r="73" spans="3:36" x14ac:dyDescent="0.2">
      <c r="C73" s="11" t="s">
        <v>3</v>
      </c>
      <c r="D73" s="10">
        <v>50.212870806999973</v>
      </c>
      <c r="E73" s="10">
        <v>174.57404124825638</v>
      </c>
      <c r="F73" s="10">
        <v>76.999043519847007</v>
      </c>
      <c r="G73" s="10">
        <v>20.166947732302997</v>
      </c>
      <c r="H73" s="10">
        <v>169.05521375235469</v>
      </c>
      <c r="I73" s="10">
        <v>58.577946414591295</v>
      </c>
      <c r="J73" s="10">
        <v>280</v>
      </c>
      <c r="K73" s="10">
        <v>184</v>
      </c>
      <c r="L73" s="10">
        <v>91</v>
      </c>
      <c r="M73" s="10">
        <v>571.73680183626618</v>
      </c>
      <c r="N73" s="10">
        <v>641.73790069138977</v>
      </c>
      <c r="O73" s="10">
        <v>293.95375953900094</v>
      </c>
      <c r="P73" s="10">
        <v>406.69041095890361</v>
      </c>
      <c r="Q73" s="36">
        <v>419.06192101413842</v>
      </c>
      <c r="R73" s="36">
        <v>431.3918099089999</v>
      </c>
      <c r="S73" s="36">
        <v>424.83766281000669</v>
      </c>
      <c r="U73" s="43"/>
      <c r="V73" s="43"/>
      <c r="W73" s="43"/>
      <c r="X73" s="43"/>
      <c r="Y73" s="46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</row>
    <row r="74" spans="3:36" x14ac:dyDescent="0.2">
      <c r="C74" s="13" t="s">
        <v>4</v>
      </c>
      <c r="D74" s="14">
        <v>50.149364951999999</v>
      </c>
      <c r="E74" s="14">
        <v>160.11945010161639</v>
      </c>
      <c r="F74" s="14">
        <v>242.32750759879849</v>
      </c>
      <c r="G74" s="14">
        <v>0</v>
      </c>
      <c r="H74" s="14">
        <v>246.36213297556628</v>
      </c>
      <c r="I74" s="14">
        <v>78.125586728983095</v>
      </c>
      <c r="J74" s="14">
        <v>118</v>
      </c>
      <c r="K74" s="14">
        <v>166</v>
      </c>
      <c r="L74" s="14">
        <v>215</v>
      </c>
      <c r="M74" s="14">
        <v>141.2190889370932</v>
      </c>
      <c r="N74" s="14">
        <f>49.50619+396.049557522123</f>
        <v>445.555747522123</v>
      </c>
      <c r="O74" s="14">
        <v>272.60254899087698</v>
      </c>
      <c r="P74" s="14">
        <v>534.55803939193777</v>
      </c>
      <c r="Q74" s="39">
        <v>1137.4293518111638</v>
      </c>
      <c r="R74" s="39">
        <v>590.16701362954541</v>
      </c>
      <c r="S74" s="39">
        <v>411.88904635172372</v>
      </c>
      <c r="U74" s="43"/>
      <c r="V74" s="43"/>
      <c r="W74" s="43"/>
      <c r="X74" s="43"/>
      <c r="Y74" s="46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</row>
    <row r="75" spans="3:36" x14ac:dyDescent="0.2">
      <c r="C75" s="11"/>
      <c r="D75" s="15"/>
      <c r="E75" s="15"/>
      <c r="F75" s="15"/>
      <c r="G75" s="15"/>
      <c r="U75" s="43"/>
      <c r="V75" s="43"/>
      <c r="W75" s="43"/>
      <c r="X75" s="43"/>
      <c r="Y75" s="46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</row>
    <row r="76" spans="3:36" x14ac:dyDescent="0.2">
      <c r="C76" t="s">
        <v>52</v>
      </c>
      <c r="U76" s="43"/>
      <c r="V76" s="43"/>
      <c r="W76" s="43"/>
      <c r="X76" s="43"/>
      <c r="Y76" s="46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</row>
    <row r="77" spans="3:36" x14ac:dyDescent="0.2">
      <c r="U77" s="43"/>
      <c r="V77" s="43"/>
      <c r="W77" s="43"/>
      <c r="X77" s="43"/>
      <c r="Y77" s="46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</row>
    <row r="78" spans="3:36" x14ac:dyDescent="0.2">
      <c r="U78" s="43"/>
      <c r="V78" s="43"/>
      <c r="W78" s="43"/>
      <c r="X78" s="43"/>
      <c r="Y78" s="46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</row>
    <row r="79" spans="3:36" x14ac:dyDescent="0.2">
      <c r="U79" s="43"/>
      <c r="V79" s="43"/>
      <c r="W79" s="43"/>
      <c r="X79" s="43"/>
      <c r="Y79" s="46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</row>
    <row r="80" spans="3:36" x14ac:dyDescent="0.2">
      <c r="U80" s="43"/>
      <c r="V80" s="43"/>
      <c r="W80" s="43"/>
      <c r="X80" s="43"/>
      <c r="Y80" s="46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</row>
    <row r="81" spans="21:36" x14ac:dyDescent="0.2">
      <c r="U81" s="44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</row>
    <row r="82" spans="21:36" x14ac:dyDescent="0.2">
      <c r="U82" s="44"/>
      <c r="V82" s="44"/>
      <c r="W82" s="44"/>
      <c r="X82" s="44"/>
      <c r="Y82" s="44"/>
      <c r="Z82" s="44"/>
      <c r="AA82" s="44"/>
    </row>
    <row r="83" spans="21:36" x14ac:dyDescent="0.2">
      <c r="U83" s="44"/>
      <c r="V83" s="44"/>
      <c r="W83" s="44"/>
      <c r="X83" s="44"/>
      <c r="Y83" s="44"/>
      <c r="Z83" s="44"/>
      <c r="AA83" s="44"/>
    </row>
  </sheetData>
  <mergeCells count="1">
    <mergeCell ref="C7:S7"/>
  </mergeCells>
  <pageMargins left="0.7" right="0.7" top="0.75" bottom="0.75" header="0.3" footer="0.3"/>
  <pageSetup scale="56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57150</xdr:rowOff>
              </from>
              <to>
                <xdr:col>1</xdr:col>
                <xdr:colOff>428625</xdr:colOff>
                <xdr:row>4</xdr:row>
                <xdr:rowOff>19050</xdr:rowOff>
              </to>
            </anchor>
          </objectPr>
        </oleObject>
      </mc:Choice>
      <mc:Fallback>
        <oleObject progId="MSPhotoEd.3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96"/>
  <sheetViews>
    <sheetView topLeftCell="A53" zoomScale="80" zoomScaleNormal="80" workbookViewId="0">
      <selection activeCell="C32" sqref="C32:C96"/>
    </sheetView>
  </sheetViews>
  <sheetFormatPr defaultRowHeight="12.75" x14ac:dyDescent="0.2"/>
  <cols>
    <col min="2" max="2" width="61.42578125" bestFit="1" customWidth="1"/>
  </cols>
  <sheetData>
    <row r="2" spans="2:11" ht="15" x14ac:dyDescent="0.25">
      <c r="B2" s="40" t="s">
        <v>0</v>
      </c>
      <c r="C2" s="42" t="s">
        <v>1</v>
      </c>
      <c r="D2" s="42"/>
      <c r="E2" s="42" t="s">
        <v>25</v>
      </c>
      <c r="F2" s="42"/>
      <c r="G2" s="42" t="s">
        <v>26</v>
      </c>
      <c r="H2" s="42"/>
      <c r="I2" s="42" t="s">
        <v>27</v>
      </c>
      <c r="J2" s="42"/>
      <c r="K2" s="29"/>
    </row>
    <row r="3" spans="2:11" ht="15" x14ac:dyDescent="0.25">
      <c r="B3" s="41"/>
      <c r="C3" s="18" t="s">
        <v>28</v>
      </c>
      <c r="D3" s="18" t="s">
        <v>29</v>
      </c>
      <c r="E3" s="18" t="s">
        <v>28</v>
      </c>
      <c r="F3" s="18" t="s">
        <v>29</v>
      </c>
      <c r="G3" s="18" t="s">
        <v>28</v>
      </c>
      <c r="H3" s="18" t="s">
        <v>29</v>
      </c>
      <c r="I3" s="18" t="s">
        <v>28</v>
      </c>
      <c r="J3" s="18" t="s">
        <v>29</v>
      </c>
      <c r="K3" s="18"/>
    </row>
    <row r="4" spans="2:11" ht="15" x14ac:dyDescent="0.25"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2:11" ht="15" x14ac:dyDescent="0.25">
      <c r="B5" s="20" t="s">
        <v>1</v>
      </c>
      <c r="C5" s="21">
        <v>57265.83606370577</v>
      </c>
      <c r="D5" s="22">
        <v>100</v>
      </c>
      <c r="E5" s="21">
        <v>21614.928746928959</v>
      </c>
      <c r="F5" s="22">
        <v>100</v>
      </c>
      <c r="G5" s="21">
        <v>3902.3003003002882</v>
      </c>
      <c r="H5" s="22">
        <v>100</v>
      </c>
      <c r="I5" s="21">
        <v>31748.607016478531</v>
      </c>
      <c r="J5" s="20">
        <v>100</v>
      </c>
      <c r="K5" s="20"/>
    </row>
    <row r="6" spans="2:11" x14ac:dyDescent="0.2">
      <c r="B6" s="23"/>
      <c r="C6" s="24"/>
      <c r="D6" s="25"/>
      <c r="E6" s="24"/>
      <c r="F6" s="25"/>
      <c r="G6" s="24"/>
      <c r="H6" s="25"/>
      <c r="I6" s="24"/>
      <c r="J6" s="23"/>
      <c r="K6" s="23"/>
    </row>
    <row r="7" spans="2:11" x14ac:dyDescent="0.2">
      <c r="B7" s="23" t="s">
        <v>30</v>
      </c>
      <c r="C7" s="26">
        <v>400.30585861604953</v>
      </c>
      <c r="D7" s="27">
        <v>0.69903084654300085</v>
      </c>
      <c r="E7" s="26">
        <v>95.641277641277497</v>
      </c>
      <c r="F7" s="27">
        <v>0.44247787610618966</v>
      </c>
      <c r="G7" s="26">
        <v>0</v>
      </c>
      <c r="H7" s="27">
        <v>0</v>
      </c>
      <c r="I7" s="26">
        <v>304.66458097477204</v>
      </c>
      <c r="J7" s="33">
        <v>0.95961558507635147</v>
      </c>
      <c r="K7" s="23"/>
    </row>
    <row r="8" spans="2:11" x14ac:dyDescent="0.2">
      <c r="B8" s="23" t="s">
        <v>31</v>
      </c>
      <c r="C8" s="26">
        <v>190.7788643339598</v>
      </c>
      <c r="D8" s="27">
        <v>0.33314603862890702</v>
      </c>
      <c r="E8" s="26" t="s">
        <v>50</v>
      </c>
      <c r="F8" s="27" t="s">
        <v>50</v>
      </c>
      <c r="G8" s="26" t="s">
        <v>50</v>
      </c>
      <c r="H8" s="27" t="s">
        <v>50</v>
      </c>
      <c r="I8" s="26">
        <v>152.33229048738602</v>
      </c>
      <c r="J8" s="33">
        <v>0.47980779253817574</v>
      </c>
      <c r="K8" s="23"/>
    </row>
    <row r="9" spans="2:11" x14ac:dyDescent="0.2">
      <c r="B9" s="23" t="s">
        <v>32</v>
      </c>
      <c r="C9" s="26">
        <v>381.74779145798237</v>
      </c>
      <c r="D9" s="27">
        <v>0.6666239728575768</v>
      </c>
      <c r="E9" s="26" t="s">
        <v>50</v>
      </c>
      <c r="F9" s="27" t="s">
        <v>50</v>
      </c>
      <c r="G9" s="26">
        <v>57.9549549549549</v>
      </c>
      <c r="H9" s="27">
        <v>1.4851485148514882</v>
      </c>
      <c r="I9" s="26">
        <v>304.66458097477204</v>
      </c>
      <c r="J9" s="33">
        <v>0.95961558507635147</v>
      </c>
      <c r="K9" s="23"/>
    </row>
    <row r="10" spans="2:11" x14ac:dyDescent="0.2">
      <c r="B10" s="23" t="s">
        <v>33</v>
      </c>
      <c r="C10" s="26">
        <v>375.61089727347655</v>
      </c>
      <c r="D10" s="27">
        <v>0.65590747135102623</v>
      </c>
      <c r="E10" s="26">
        <v>248.66732186732145</v>
      </c>
      <c r="F10" s="27">
        <v>1.1504424778760929</v>
      </c>
      <c r="G10" s="26">
        <v>0</v>
      </c>
      <c r="H10" s="27">
        <v>0</v>
      </c>
      <c r="I10" s="26">
        <v>126.94357540615501</v>
      </c>
      <c r="J10" s="33">
        <v>0.39983982711514643</v>
      </c>
      <c r="K10" s="23"/>
    </row>
    <row r="11" spans="2:11" x14ac:dyDescent="0.2">
      <c r="B11" s="23" t="s">
        <v>34</v>
      </c>
      <c r="C11" s="26">
        <v>286.57695605450351</v>
      </c>
      <c r="D11" s="27">
        <v>0.50043267636169497</v>
      </c>
      <c r="E11" s="26">
        <v>210.41081081081046</v>
      </c>
      <c r="F11" s="27">
        <v>0.97345132743361718</v>
      </c>
      <c r="G11" s="26">
        <v>0</v>
      </c>
      <c r="H11" s="27">
        <v>0</v>
      </c>
      <c r="I11" s="26">
        <v>76.166145243693009</v>
      </c>
      <c r="J11" s="33">
        <v>0.23990389626908787</v>
      </c>
      <c r="K11" s="23"/>
    </row>
    <row r="12" spans="2:11" x14ac:dyDescent="0.2">
      <c r="B12" s="23" t="s">
        <v>7</v>
      </c>
      <c r="C12" s="26">
        <v>8378.5346169629047</v>
      </c>
      <c r="D12" s="27">
        <v>14.630947861552473</v>
      </c>
      <c r="E12" s="26">
        <v>2486.6732186732174</v>
      </c>
      <c r="F12" s="27">
        <v>11.504424778760944</v>
      </c>
      <c r="G12" s="26">
        <v>540.91291291291236</v>
      </c>
      <c r="H12" s="27">
        <v>13.86138613861389</v>
      </c>
      <c r="I12" s="26">
        <v>5350.9484853768254</v>
      </c>
      <c r="J12" s="33">
        <v>16.854120505506003</v>
      </c>
      <c r="K12" s="23"/>
    </row>
    <row r="13" spans="2:11" x14ac:dyDescent="0.2">
      <c r="B13" s="23" t="s">
        <v>35</v>
      </c>
      <c r="C13" s="26">
        <v>6220.0233928204952</v>
      </c>
      <c r="D13" s="27">
        <v>10.861665209778808</v>
      </c>
      <c r="E13" s="26">
        <v>2199.7493857493846</v>
      </c>
      <c r="F13" s="27">
        <v>10.176991150442372</v>
      </c>
      <c r="G13" s="26">
        <v>579.54954954954906</v>
      </c>
      <c r="H13" s="27">
        <v>14.851485148514884</v>
      </c>
      <c r="I13" s="26">
        <v>3440.7244575216009</v>
      </c>
      <c r="J13" s="33">
        <v>10.83740290002568</v>
      </c>
      <c r="K13" s="23"/>
    </row>
    <row r="14" spans="2:11" x14ac:dyDescent="0.2">
      <c r="B14" s="23" t="s">
        <v>36</v>
      </c>
      <c r="C14" s="26">
        <v>1708.6181336208399</v>
      </c>
      <c r="D14" s="27">
        <v>2.9836605052270189</v>
      </c>
      <c r="E14" s="26">
        <v>1243.3366093366085</v>
      </c>
      <c r="F14" s="27">
        <v>5.7522123893804702</v>
      </c>
      <c r="G14" s="26">
        <v>135.22822822822812</v>
      </c>
      <c r="H14" s="27">
        <v>3.4653465346534733</v>
      </c>
      <c r="I14" s="26">
        <v>330.05329605600303</v>
      </c>
      <c r="J14" s="33">
        <v>1.0395835504993807</v>
      </c>
      <c r="K14" s="23"/>
    </row>
    <row r="15" spans="2:11" x14ac:dyDescent="0.2">
      <c r="B15" s="23" t="s">
        <v>37</v>
      </c>
      <c r="C15" s="26">
        <v>3646.4783813272711</v>
      </c>
      <c r="D15" s="27">
        <v>6.3676331858155732</v>
      </c>
      <c r="E15" s="26">
        <v>1128.5670761670754</v>
      </c>
      <c r="F15" s="27">
        <v>5.221238938053042</v>
      </c>
      <c r="G15" s="26">
        <v>270.45645645645618</v>
      </c>
      <c r="H15" s="27">
        <v>6.9306930693069448</v>
      </c>
      <c r="I15" s="26">
        <v>2247.4548487037387</v>
      </c>
      <c r="J15" s="33">
        <v>7.0789085251432873</v>
      </c>
      <c r="K15" s="23"/>
    </row>
    <row r="16" spans="2:11" x14ac:dyDescent="0.2">
      <c r="B16" s="23" t="s">
        <v>10</v>
      </c>
      <c r="C16" s="26">
        <v>3167.008051012037</v>
      </c>
      <c r="D16" s="27">
        <v>5.5303620250804988</v>
      </c>
      <c r="E16" s="26">
        <v>554.7194103194098</v>
      </c>
      <c r="F16" s="27">
        <v>2.5663716814159017</v>
      </c>
      <c r="G16" s="26">
        <v>154.54654654654641</v>
      </c>
      <c r="H16" s="27">
        <v>3.9603960396039692</v>
      </c>
      <c r="I16" s="26">
        <v>2457.74209414608</v>
      </c>
      <c r="J16" s="33">
        <v>7.7412596176910506</v>
      </c>
      <c r="K16" s="23"/>
    </row>
    <row r="17" spans="2:11" x14ac:dyDescent="0.2">
      <c r="B17" s="23" t="s">
        <v>38</v>
      </c>
      <c r="C17" s="26">
        <v>1057.5636919214942</v>
      </c>
      <c r="D17" s="27">
        <v>1.8467619869288212</v>
      </c>
      <c r="E17" s="26">
        <v>439.94987714987667</v>
      </c>
      <c r="F17" s="27">
        <v>2.0353982300884734</v>
      </c>
      <c r="G17" s="26">
        <v>135.22822822822812</v>
      </c>
      <c r="H17" s="27">
        <v>3.4653465346534733</v>
      </c>
      <c r="I17" s="26">
        <v>482.38558654338902</v>
      </c>
      <c r="J17" s="33">
        <v>1.5193913430375565</v>
      </c>
      <c r="K17" s="23"/>
    </row>
    <row r="18" spans="2:11" x14ac:dyDescent="0.2">
      <c r="B18" s="23" t="s">
        <v>39</v>
      </c>
      <c r="C18" s="26">
        <v>4276.8435700367199</v>
      </c>
      <c r="D18" s="27">
        <v>7.4684032645204308</v>
      </c>
      <c r="E18" s="26">
        <v>2907.4948402948389</v>
      </c>
      <c r="F18" s="27">
        <v>13.45132743362818</v>
      </c>
      <c r="G18" s="26">
        <v>309.09309309309276</v>
      </c>
      <c r="H18" s="27">
        <v>7.9207920792079367</v>
      </c>
      <c r="I18" s="26">
        <v>1060.2556366487895</v>
      </c>
      <c r="J18" s="33">
        <v>3.3395343490140634</v>
      </c>
      <c r="K18" s="23"/>
    </row>
    <row r="19" spans="2:11" x14ac:dyDescent="0.2">
      <c r="B19" s="23" t="s">
        <v>40</v>
      </c>
      <c r="C19" s="26">
        <v>955.75227138491425</v>
      </c>
      <c r="D19" s="27">
        <v>1.668974622708173</v>
      </c>
      <c r="E19" s="26">
        <v>688.61719901719846</v>
      </c>
      <c r="F19" s="27">
        <v>3.1858407079645681</v>
      </c>
      <c r="G19" s="26" t="s">
        <v>50</v>
      </c>
      <c r="H19" s="27" t="s">
        <v>50</v>
      </c>
      <c r="I19" s="26">
        <v>247.8167540493973</v>
      </c>
      <c r="J19" s="33">
        <v>0.78055945547712557</v>
      </c>
      <c r="K19" s="23"/>
    </row>
    <row r="20" spans="2:11" x14ac:dyDescent="0.2">
      <c r="B20" s="23" t="s">
        <v>41</v>
      </c>
      <c r="C20" s="26">
        <v>5449.8539760606427</v>
      </c>
      <c r="D20" s="27">
        <v>9.5167631360483682</v>
      </c>
      <c r="E20" s="26">
        <v>2333.6471744471733</v>
      </c>
      <c r="F20" s="27">
        <v>10.796460176991038</v>
      </c>
      <c r="G20" s="26">
        <v>405.68468468468421</v>
      </c>
      <c r="H20" s="27">
        <v>10.396039603960416</v>
      </c>
      <c r="I20" s="26">
        <v>2710.5221169288116</v>
      </c>
      <c r="J20" s="33">
        <v>8.5374521015109881</v>
      </c>
      <c r="K20" s="23"/>
    </row>
    <row r="21" spans="2:11" x14ac:dyDescent="0.2">
      <c r="B21" s="23" t="s">
        <v>42</v>
      </c>
      <c r="C21" s="26">
        <v>4208.4158115803084</v>
      </c>
      <c r="D21" s="27">
        <v>7.3489118484162663</v>
      </c>
      <c r="E21" s="26">
        <v>841.64324324324264</v>
      </c>
      <c r="F21" s="27">
        <v>3.8938053097344723</v>
      </c>
      <c r="G21" s="26">
        <v>193.18318318318299</v>
      </c>
      <c r="H21" s="27">
        <v>4.9504950495049611</v>
      </c>
      <c r="I21" s="26">
        <v>3173.5893851538845</v>
      </c>
      <c r="J21" s="33">
        <v>9.9959956778786907</v>
      </c>
      <c r="K21" s="23"/>
    </row>
    <row r="22" spans="2:11" x14ac:dyDescent="0.2">
      <c r="B22" s="23" t="s">
        <v>43</v>
      </c>
      <c r="C22" s="26">
        <v>3048.5795832598374</v>
      </c>
      <c r="D22" s="27">
        <v>5.3235572774462323</v>
      </c>
      <c r="E22" s="26">
        <v>2371.9036855036843</v>
      </c>
      <c r="F22" s="27">
        <v>10.973451327433516</v>
      </c>
      <c r="G22" s="26">
        <v>231.81981981981957</v>
      </c>
      <c r="H22" s="27">
        <v>5.940594059405953</v>
      </c>
      <c r="I22" s="26">
        <v>444.85607793633261</v>
      </c>
      <c r="J22" s="33">
        <v>1.4011829801081925</v>
      </c>
      <c r="K22" s="23"/>
    </row>
    <row r="23" spans="2:11" x14ac:dyDescent="0.2">
      <c r="B23" s="23" t="s">
        <v>18</v>
      </c>
      <c r="C23" s="26">
        <v>2578.1946520680617</v>
      </c>
      <c r="D23" s="27">
        <v>4.5021514209622842</v>
      </c>
      <c r="E23" s="26">
        <v>879.89975429975368</v>
      </c>
      <c r="F23" s="27">
        <v>4.0707964601769486</v>
      </c>
      <c r="G23" s="26">
        <v>193.18318318318299</v>
      </c>
      <c r="H23" s="27">
        <v>4.9504950495049611</v>
      </c>
      <c r="I23" s="26">
        <v>1505.111714585124</v>
      </c>
      <c r="J23" s="33">
        <v>4.740717329122262</v>
      </c>
      <c r="K23" s="23"/>
    </row>
    <row r="24" spans="2:11" x14ac:dyDescent="0.2">
      <c r="B24" s="23" t="s">
        <v>44</v>
      </c>
      <c r="C24" s="26">
        <v>2947.008150129172</v>
      </c>
      <c r="D24" s="27">
        <v>5.1461889892793193</v>
      </c>
      <c r="E24" s="26">
        <v>1090.3105651105643</v>
      </c>
      <c r="F24" s="27">
        <v>5.0442477876105665</v>
      </c>
      <c r="G24" s="26">
        <v>231.81981981981957</v>
      </c>
      <c r="H24" s="27">
        <v>5.940594059405953</v>
      </c>
      <c r="I24" s="26">
        <v>1624.8777651987866</v>
      </c>
      <c r="J24" s="33">
        <v>5.1179497870738819</v>
      </c>
      <c r="K24" s="23"/>
    </row>
    <row r="25" spans="2:11" x14ac:dyDescent="0.2">
      <c r="B25" s="23" t="s">
        <v>45</v>
      </c>
      <c r="C25" s="26">
        <v>1083.1092210819913</v>
      </c>
      <c r="D25" s="27">
        <v>1.8913706592480011</v>
      </c>
      <c r="E25" s="26">
        <v>535.59115479115428</v>
      </c>
      <c r="F25" s="27">
        <v>2.4778761061946635</v>
      </c>
      <c r="G25" s="26">
        <v>115.90990990990981</v>
      </c>
      <c r="H25" s="27">
        <v>2.9702970297029769</v>
      </c>
      <c r="I25" s="26">
        <v>431.60815638092703</v>
      </c>
      <c r="J25" s="33">
        <v>1.3594554121914979</v>
      </c>
      <c r="K25" s="23"/>
    </row>
    <row r="26" spans="2:11" x14ac:dyDescent="0.2">
      <c r="B26" s="23" t="s">
        <v>46</v>
      </c>
      <c r="C26" s="26">
        <v>1520.4741460672994</v>
      </c>
      <c r="D26" s="27">
        <v>2.6551155987242332</v>
      </c>
      <c r="E26" s="26">
        <v>344.30859950859906</v>
      </c>
      <c r="F26" s="27">
        <v>1.5929203539822832</v>
      </c>
      <c r="G26" s="26">
        <v>115.90990990990981</v>
      </c>
      <c r="H26" s="27">
        <v>2.9702970297029769</v>
      </c>
      <c r="I26" s="26">
        <v>1060.2556366487895</v>
      </c>
      <c r="J26" s="33">
        <v>3.3395343490140634</v>
      </c>
      <c r="K26" s="23"/>
    </row>
    <row r="27" spans="2:11" x14ac:dyDescent="0.2">
      <c r="B27" s="23" t="s">
        <v>22</v>
      </c>
      <c r="C27" s="26">
        <v>4128.9044630117978</v>
      </c>
      <c r="D27" s="27">
        <v>7.2100658033152083</v>
      </c>
      <c r="E27" s="26">
        <v>286.92383292383249</v>
      </c>
      <c r="F27" s="27">
        <v>1.327433628318569</v>
      </c>
      <c r="G27" s="26">
        <v>96.591591591591509</v>
      </c>
      <c r="H27" s="27">
        <v>2.475247524752481</v>
      </c>
      <c r="I27" s="26">
        <v>3745.3890384963743</v>
      </c>
      <c r="J27" s="33">
        <v>11.797018485102036</v>
      </c>
      <c r="K27" s="23"/>
    </row>
    <row r="28" spans="2:11" x14ac:dyDescent="0.2">
      <c r="B28" s="23" t="s">
        <v>49</v>
      </c>
      <c r="C28" s="26">
        <v>0</v>
      </c>
      <c r="D28" s="27">
        <v>0</v>
      </c>
      <c r="E28" s="26">
        <v>0</v>
      </c>
      <c r="F28" s="27">
        <v>0</v>
      </c>
      <c r="G28" s="26">
        <v>0</v>
      </c>
      <c r="H28" s="27">
        <v>0</v>
      </c>
      <c r="I28" s="26">
        <v>0</v>
      </c>
      <c r="J28" s="33">
        <v>0</v>
      </c>
      <c r="K28" s="23"/>
    </row>
    <row r="29" spans="2:11" x14ac:dyDescent="0.2">
      <c r="B29" s="23" t="s">
        <v>47</v>
      </c>
      <c r="C29" s="26">
        <v>1255.4535836263542</v>
      </c>
      <c r="D29" s="27">
        <v>2.1923255992101751</v>
      </c>
      <c r="E29" s="26">
        <v>688.61719901719846</v>
      </c>
      <c r="F29" s="27">
        <v>3.1858407079645681</v>
      </c>
      <c r="G29" s="26">
        <v>96.591591591591509</v>
      </c>
      <c r="H29" s="27">
        <v>2.475247524752481</v>
      </c>
      <c r="I29" s="26">
        <v>470.24479301756361</v>
      </c>
      <c r="J29" s="33">
        <v>1.481150945531222</v>
      </c>
      <c r="K29" s="23"/>
    </row>
    <row r="30" spans="2:11" x14ac:dyDescent="0.2">
      <c r="B30" s="28"/>
      <c r="C30" s="28"/>
      <c r="D30" s="28"/>
      <c r="E30" s="28"/>
      <c r="F30" s="28"/>
      <c r="G30" s="28"/>
      <c r="H30" s="28"/>
      <c r="I30" s="28"/>
      <c r="J30" s="28"/>
      <c r="K30" s="28"/>
    </row>
    <row r="32" spans="2:11" x14ac:dyDescent="0.2">
      <c r="B32" s="23" t="s">
        <v>1</v>
      </c>
      <c r="C32" s="32">
        <f>C5</f>
        <v>57265.83606370577</v>
      </c>
    </row>
    <row r="34" spans="2:3" x14ac:dyDescent="0.2">
      <c r="B34" s="30" t="s">
        <v>30</v>
      </c>
      <c r="C34" s="31">
        <f>C7</f>
        <v>400.30585861604953</v>
      </c>
    </row>
    <row r="35" spans="2:3" x14ac:dyDescent="0.2">
      <c r="B35" s="30" t="s">
        <v>3</v>
      </c>
      <c r="C35" s="26">
        <f>E7</f>
        <v>95.641277641277497</v>
      </c>
    </row>
    <row r="36" spans="2:3" x14ac:dyDescent="0.2">
      <c r="B36" s="30" t="s">
        <v>4</v>
      </c>
      <c r="C36" s="26">
        <f>G7+I7</f>
        <v>304.66458097477204</v>
      </c>
    </row>
    <row r="37" spans="2:3" x14ac:dyDescent="0.2">
      <c r="B37" s="30" t="s">
        <v>48</v>
      </c>
      <c r="C37" s="31">
        <f>C8+C9</f>
        <v>572.52665579194218</v>
      </c>
    </row>
    <row r="38" spans="2:3" x14ac:dyDescent="0.2">
      <c r="B38" s="30" t="s">
        <v>3</v>
      </c>
      <c r="C38" s="26" t="s">
        <v>50</v>
      </c>
    </row>
    <row r="39" spans="2:3" x14ac:dyDescent="0.2">
      <c r="B39" s="30" t="s">
        <v>4</v>
      </c>
      <c r="C39" s="26" t="s">
        <v>50</v>
      </c>
    </row>
    <row r="40" spans="2:3" x14ac:dyDescent="0.2">
      <c r="B40" s="30" t="s">
        <v>6</v>
      </c>
      <c r="C40" s="31">
        <f>C10+C11</f>
        <v>662.18785332798006</v>
      </c>
    </row>
    <row r="41" spans="2:3" x14ac:dyDescent="0.2">
      <c r="B41" s="30" t="s">
        <v>3</v>
      </c>
      <c r="C41" s="26">
        <f>E10+E11</f>
        <v>459.07813267813191</v>
      </c>
    </row>
    <row r="42" spans="2:3" x14ac:dyDescent="0.2">
      <c r="B42" s="30" t="s">
        <v>4</v>
      </c>
      <c r="C42" s="26">
        <f>G10+G11+I10+I11</f>
        <v>203.10972064984801</v>
      </c>
    </row>
    <row r="43" spans="2:3" x14ac:dyDescent="0.2">
      <c r="B43" s="30" t="s">
        <v>7</v>
      </c>
      <c r="C43" s="31">
        <f>C12</f>
        <v>8378.5346169629047</v>
      </c>
    </row>
    <row r="44" spans="2:3" x14ac:dyDescent="0.2">
      <c r="B44" s="30" t="s">
        <v>3</v>
      </c>
      <c r="C44" s="26">
        <f>E12</f>
        <v>2486.6732186732174</v>
      </c>
    </row>
    <row r="45" spans="2:3" x14ac:dyDescent="0.2">
      <c r="B45" s="30" t="s">
        <v>4</v>
      </c>
      <c r="C45" s="26">
        <f>G12+I12</f>
        <v>5891.8613982897377</v>
      </c>
    </row>
    <row r="46" spans="2:3" x14ac:dyDescent="0.2">
      <c r="B46" s="30" t="s">
        <v>35</v>
      </c>
      <c r="C46" s="31">
        <f>C13</f>
        <v>6220.0233928204952</v>
      </c>
    </row>
    <row r="47" spans="2:3" x14ac:dyDescent="0.2">
      <c r="B47" s="30" t="s">
        <v>3</v>
      </c>
      <c r="C47" s="26">
        <f>E13</f>
        <v>2199.7493857493846</v>
      </c>
    </row>
    <row r="48" spans="2:3" x14ac:dyDescent="0.2">
      <c r="B48" s="30" t="s">
        <v>4</v>
      </c>
      <c r="C48" s="26">
        <f>G13+I13</f>
        <v>4020.2740070711498</v>
      </c>
    </row>
    <row r="49" spans="2:3" x14ac:dyDescent="0.2">
      <c r="B49" s="30" t="s">
        <v>37</v>
      </c>
      <c r="C49" s="31">
        <f>C15</f>
        <v>3646.4783813272711</v>
      </c>
    </row>
    <row r="50" spans="2:3" x14ac:dyDescent="0.2">
      <c r="B50" s="30" t="s">
        <v>3</v>
      </c>
      <c r="C50" s="26">
        <f>E15</f>
        <v>1128.5670761670754</v>
      </c>
    </row>
    <row r="51" spans="2:3" x14ac:dyDescent="0.2">
      <c r="B51" s="30" t="s">
        <v>4</v>
      </c>
      <c r="C51" s="26">
        <f>G15+I15</f>
        <v>2517.9113051601948</v>
      </c>
    </row>
    <row r="52" spans="2:3" x14ac:dyDescent="0.2">
      <c r="B52" s="30" t="s">
        <v>10</v>
      </c>
      <c r="C52" s="31">
        <f>C16</f>
        <v>3167.008051012037</v>
      </c>
    </row>
    <row r="53" spans="2:3" x14ac:dyDescent="0.2">
      <c r="B53" s="30" t="s">
        <v>3</v>
      </c>
      <c r="C53" s="26">
        <f>E16</f>
        <v>554.7194103194098</v>
      </c>
    </row>
    <row r="54" spans="2:3" x14ac:dyDescent="0.2">
      <c r="B54" s="30" t="s">
        <v>4</v>
      </c>
      <c r="C54" s="26">
        <f>G16+I16</f>
        <v>2612.2886406926264</v>
      </c>
    </row>
    <row r="55" spans="2:3" x14ac:dyDescent="0.2">
      <c r="B55" s="30" t="s">
        <v>36</v>
      </c>
      <c r="C55" s="31">
        <f>C14</f>
        <v>1708.6181336208399</v>
      </c>
    </row>
    <row r="56" spans="2:3" x14ac:dyDescent="0.2">
      <c r="B56" s="30" t="s">
        <v>3</v>
      </c>
      <c r="C56" s="26">
        <f>E14</f>
        <v>1243.3366093366085</v>
      </c>
    </row>
    <row r="57" spans="2:3" x14ac:dyDescent="0.2">
      <c r="B57" s="30" t="s">
        <v>4</v>
      </c>
      <c r="C57" s="26">
        <f>G14+I14</f>
        <v>465.28152428423118</v>
      </c>
    </row>
    <row r="58" spans="2:3" x14ac:dyDescent="0.2">
      <c r="B58" s="30" t="s">
        <v>38</v>
      </c>
      <c r="C58" s="31">
        <f>C17</f>
        <v>1057.5636919214942</v>
      </c>
    </row>
    <row r="59" spans="2:3" x14ac:dyDescent="0.2">
      <c r="B59" s="30" t="s">
        <v>3</v>
      </c>
      <c r="C59" s="26">
        <f>E17</f>
        <v>439.94987714987667</v>
      </c>
    </row>
    <row r="60" spans="2:3" x14ac:dyDescent="0.2">
      <c r="B60" s="30" t="s">
        <v>4</v>
      </c>
      <c r="C60" s="26">
        <f>G17+I17</f>
        <v>617.61381477161717</v>
      </c>
    </row>
    <row r="61" spans="2:3" x14ac:dyDescent="0.2">
      <c r="B61" s="30" t="s">
        <v>39</v>
      </c>
      <c r="C61" s="31">
        <f>C18</f>
        <v>4276.8435700367199</v>
      </c>
    </row>
    <row r="62" spans="2:3" x14ac:dyDescent="0.2">
      <c r="B62" s="30" t="s">
        <v>3</v>
      </c>
      <c r="C62" s="26">
        <f>E18</f>
        <v>2907.4948402948389</v>
      </c>
    </row>
    <row r="63" spans="2:3" x14ac:dyDescent="0.2">
      <c r="B63" s="30" t="s">
        <v>4</v>
      </c>
      <c r="C63" s="26">
        <f>G18+I18</f>
        <v>1369.3487297418824</v>
      </c>
    </row>
    <row r="64" spans="2:3" x14ac:dyDescent="0.2">
      <c r="B64" s="30" t="s">
        <v>40</v>
      </c>
      <c r="C64" s="31">
        <f>C19</f>
        <v>955.75227138491425</v>
      </c>
    </row>
    <row r="65" spans="2:3" x14ac:dyDescent="0.2">
      <c r="B65" s="30" t="s">
        <v>3</v>
      </c>
      <c r="C65" s="26">
        <f>E19</f>
        <v>688.61719901719846</v>
      </c>
    </row>
    <row r="66" spans="2:3" x14ac:dyDescent="0.2">
      <c r="B66" s="30" t="s">
        <v>4</v>
      </c>
      <c r="C66" s="26" t="s">
        <v>50</v>
      </c>
    </row>
    <row r="67" spans="2:3" x14ac:dyDescent="0.2">
      <c r="B67" s="30" t="s">
        <v>41</v>
      </c>
      <c r="C67" s="31">
        <f>C20</f>
        <v>5449.8539760606427</v>
      </c>
    </row>
    <row r="68" spans="2:3" x14ac:dyDescent="0.2">
      <c r="B68" s="30" t="s">
        <v>3</v>
      </c>
      <c r="C68" s="26">
        <f>E20</f>
        <v>2333.6471744471733</v>
      </c>
    </row>
    <row r="69" spans="2:3" x14ac:dyDescent="0.2">
      <c r="B69" s="30" t="s">
        <v>4</v>
      </c>
      <c r="C69" s="26">
        <f>G20+I20</f>
        <v>3116.2068016134958</v>
      </c>
    </row>
    <row r="70" spans="2:3" x14ac:dyDescent="0.2">
      <c r="B70" s="30" t="s">
        <v>42</v>
      </c>
      <c r="C70" s="31">
        <f>C21</f>
        <v>4208.4158115803084</v>
      </c>
    </row>
    <row r="71" spans="2:3" x14ac:dyDescent="0.2">
      <c r="B71" s="30" t="s">
        <v>3</v>
      </c>
      <c r="C71" s="26">
        <f>E21</f>
        <v>841.64324324324264</v>
      </c>
    </row>
    <row r="72" spans="2:3" x14ac:dyDescent="0.2">
      <c r="B72" s="30" t="s">
        <v>4</v>
      </c>
      <c r="C72" s="26">
        <f>G21+I21</f>
        <v>3366.7725683370672</v>
      </c>
    </row>
    <row r="73" spans="2:3" x14ac:dyDescent="0.2">
      <c r="B73" s="30" t="s">
        <v>43</v>
      </c>
      <c r="C73" s="31">
        <f>C22</f>
        <v>3048.5795832598374</v>
      </c>
    </row>
    <row r="74" spans="2:3" x14ac:dyDescent="0.2">
      <c r="B74" s="30" t="s">
        <v>3</v>
      </c>
      <c r="C74" s="26">
        <f>E22</f>
        <v>2371.9036855036843</v>
      </c>
    </row>
    <row r="75" spans="2:3" x14ac:dyDescent="0.2">
      <c r="B75" s="30" t="s">
        <v>4</v>
      </c>
      <c r="C75" s="26">
        <f>G22+I22</f>
        <v>676.67589775615215</v>
      </c>
    </row>
    <row r="76" spans="2:3" x14ac:dyDescent="0.2">
      <c r="B76" s="30" t="s">
        <v>18</v>
      </c>
      <c r="C76" s="31">
        <f>C23</f>
        <v>2578.1946520680617</v>
      </c>
    </row>
    <row r="77" spans="2:3" x14ac:dyDescent="0.2">
      <c r="B77" s="30" t="s">
        <v>3</v>
      </c>
      <c r="C77" s="26">
        <f>E23</f>
        <v>879.89975429975368</v>
      </c>
    </row>
    <row r="78" spans="2:3" x14ac:dyDescent="0.2">
      <c r="B78" s="30" t="s">
        <v>4</v>
      </c>
      <c r="C78" s="26">
        <f>G23+I23</f>
        <v>1698.294897768307</v>
      </c>
    </row>
    <row r="79" spans="2:3" x14ac:dyDescent="0.2">
      <c r="B79" s="30" t="s">
        <v>44</v>
      </c>
      <c r="C79" s="31">
        <f>C24</f>
        <v>2947.008150129172</v>
      </c>
    </row>
    <row r="80" spans="2:3" x14ac:dyDescent="0.2">
      <c r="B80" s="30" t="s">
        <v>3</v>
      </c>
      <c r="C80" s="26">
        <f>E24</f>
        <v>1090.3105651105643</v>
      </c>
    </row>
    <row r="81" spans="2:3" x14ac:dyDescent="0.2">
      <c r="B81" s="30" t="s">
        <v>4</v>
      </c>
      <c r="C81" s="26">
        <f>G24+I24</f>
        <v>1856.6975850186061</v>
      </c>
    </row>
    <row r="82" spans="2:3" x14ac:dyDescent="0.2">
      <c r="B82" s="30" t="s">
        <v>45</v>
      </c>
      <c r="C82" s="31">
        <f>C25</f>
        <v>1083.1092210819913</v>
      </c>
    </row>
    <row r="83" spans="2:3" x14ac:dyDescent="0.2">
      <c r="B83" s="30" t="s">
        <v>3</v>
      </c>
      <c r="C83" s="26">
        <f>E25</f>
        <v>535.59115479115428</v>
      </c>
    </row>
    <row r="84" spans="2:3" x14ac:dyDescent="0.2">
      <c r="B84" s="30" t="s">
        <v>4</v>
      </c>
      <c r="C84" s="26">
        <f>G25+I25</f>
        <v>547.51806629083683</v>
      </c>
    </row>
    <row r="85" spans="2:3" x14ac:dyDescent="0.2">
      <c r="B85" s="30" t="s">
        <v>46</v>
      </c>
      <c r="C85" s="31">
        <f>C26</f>
        <v>1520.4741460672994</v>
      </c>
    </row>
    <row r="86" spans="2:3" x14ac:dyDescent="0.2">
      <c r="B86" s="30" t="s">
        <v>3</v>
      </c>
      <c r="C86" s="26">
        <f>E26</f>
        <v>344.30859950859906</v>
      </c>
    </row>
    <row r="87" spans="2:3" x14ac:dyDescent="0.2">
      <c r="B87" s="30" t="s">
        <v>4</v>
      </c>
      <c r="C87" s="26">
        <f>G26+I26</f>
        <v>1176.1655465586994</v>
      </c>
    </row>
    <row r="88" spans="2:3" x14ac:dyDescent="0.2">
      <c r="B88" s="30" t="s">
        <v>22</v>
      </c>
      <c r="C88" s="31">
        <f>C27</f>
        <v>4128.9044630117978</v>
      </c>
    </row>
    <row r="89" spans="2:3" x14ac:dyDescent="0.2">
      <c r="B89" s="30" t="s">
        <v>3</v>
      </c>
      <c r="C89" s="26">
        <f>E27</f>
        <v>286.92383292383249</v>
      </c>
    </row>
    <row r="90" spans="2:3" x14ac:dyDescent="0.2">
      <c r="B90" s="30" t="s">
        <v>4</v>
      </c>
      <c r="C90" s="26">
        <f>G27+I27</f>
        <v>3841.9806300879659</v>
      </c>
    </row>
    <row r="91" spans="2:3" x14ac:dyDescent="0.2">
      <c r="B91" s="23" t="s">
        <v>49</v>
      </c>
      <c r="C91" s="31">
        <f>C28</f>
        <v>0</v>
      </c>
    </row>
    <row r="92" spans="2:3" x14ac:dyDescent="0.2">
      <c r="B92" s="30" t="s">
        <v>3</v>
      </c>
      <c r="C92" s="26">
        <f>E28</f>
        <v>0</v>
      </c>
    </row>
    <row r="93" spans="2:3" x14ac:dyDescent="0.2">
      <c r="B93" s="30" t="s">
        <v>4</v>
      </c>
      <c r="C93" s="26">
        <f>G28+I28</f>
        <v>0</v>
      </c>
    </row>
    <row r="94" spans="2:3" x14ac:dyDescent="0.2">
      <c r="B94" s="30" t="s">
        <v>47</v>
      </c>
      <c r="C94" s="31">
        <f>C29</f>
        <v>1255.4535836263542</v>
      </c>
    </row>
    <row r="95" spans="2:3" x14ac:dyDescent="0.2">
      <c r="B95" s="30" t="s">
        <v>3</v>
      </c>
      <c r="C95" s="26">
        <f>E29</f>
        <v>688.61719901719846</v>
      </c>
    </row>
    <row r="96" spans="2:3" x14ac:dyDescent="0.2">
      <c r="B96" s="30" t="s">
        <v>4</v>
      </c>
      <c r="C96" s="26">
        <f>G29+I29</f>
        <v>566.83638460915517</v>
      </c>
    </row>
  </sheetData>
  <mergeCells count="5">
    <mergeCell ref="B2:B3"/>
    <mergeCell ref="C2:D2"/>
    <mergeCell ref="E2:F2"/>
    <mergeCell ref="G2:H2"/>
    <mergeCell ref="I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.04b</vt:lpstr>
      <vt:lpstr>Sheet1</vt:lpstr>
      <vt:lpstr>'.04b'!Print_Area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Powell, Terika</cp:lastModifiedBy>
  <dcterms:created xsi:type="dcterms:W3CDTF">2017-10-18T20:45:56Z</dcterms:created>
  <dcterms:modified xsi:type="dcterms:W3CDTF">2026-06-03T21:54:55Z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2026-06-03T21:54:23Z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c4af376b-c466-44dd-9338-f7dc7f39fd92</vt:lpwstr>
  </property>
  <property fmtid="{D5CDD505-2E9C-101B-9397-08002B2CF9AE}" pid="7" name="MSIP_Label_defa4170-0d19-0005-0004-bc88714345d2_ActionId">
    <vt:lpwstr>d1eb9774-cd49-4cac-8582-dbeac7ad6df4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